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codeName="ThisWorkbook"/>
  <mc:AlternateContent xmlns:mc="http://schemas.openxmlformats.org/markup-compatibility/2006">
    <mc:Choice Requires="x15">
      <x15ac:absPath xmlns:x15ac="http://schemas.microsoft.com/office/spreadsheetml/2010/11/ac" url="C:\CHINTARO\Data\Templates\"/>
    </mc:Choice>
  </mc:AlternateContent>
  <bookViews>
    <workbookView xWindow="0" yWindow="0" windowWidth="10020" windowHeight="9255" tabRatio="839" firstSheet="3" activeTab="6"/>
  </bookViews>
  <sheets>
    <sheet name="Cover Sheet" sheetId="1" r:id="rId1"/>
    <sheet name="Check List" sheetId="21" r:id="rId2"/>
    <sheet name="NSCOA Account Definitions" sheetId="17" r:id="rId3"/>
    <sheet name="Receipt &amp; Expenditure" sheetId="3" r:id="rId4"/>
    <sheet name="Capital Expenditure" sheetId="4" r:id="rId5"/>
    <sheet name="Att (A)" sheetId="6" r:id="rId6"/>
    <sheet name="Att (B)" sheetId="24" r:id="rId7"/>
    <sheet name="Att (C)" sheetId="11" r:id="rId8"/>
    <sheet name="Comments" sheetId="18" r:id="rId9"/>
    <sheet name="Import Table" sheetId="22" state="hidden" r:id="rId10"/>
  </sheets>
  <definedNames>
    <definedName name="_xlnm._FilterDatabase" localSheetId="6" hidden="1">'Att (B)'!$O$5:$O$6</definedName>
    <definedName name="_xlnm._FilterDatabase" localSheetId="4" hidden="1">'Capital Expenditure'!$S$8:$S$11</definedName>
    <definedName name="_xlnm._FilterDatabase" localSheetId="9" hidden="1">'Import Table'!$A$12:$F$171</definedName>
    <definedName name="_xlnm._FilterDatabase" localSheetId="3" hidden="1">'Receipt &amp; Expenditure'!$A$4:$O$79</definedName>
    <definedName name="_xlnm.Print_Area" localSheetId="5">'Att (A)'!$A$1:$L$42</definedName>
    <definedName name="_xlnm.Print_Area" localSheetId="6">'Att (B)'!$A$1:$L$24</definedName>
    <definedName name="_xlnm.Print_Area" localSheetId="7">'Att (C)'!$A$1:$E$33</definedName>
    <definedName name="_xlnm.Print_Area" localSheetId="4">'Capital Expenditure'!$A$1:$F$24</definedName>
    <definedName name="_xlnm.Print_Area" localSheetId="1">'Check List'!$A$1:$O$29</definedName>
    <definedName name="_xlnm.Print_Area" localSheetId="0">'Cover Sheet'!$A$1:$N$66</definedName>
    <definedName name="_xlnm.Print_Area" localSheetId="3">'Receipt &amp; Expenditure'!$A$1:$J$87</definedName>
    <definedName name="_xlnm.Print_Titles" localSheetId="4">'Capital Expenditure'!$2:$3</definedName>
    <definedName name="_xlnm.Print_Titles" localSheetId="2">'NSCOA Account Definitions'!$5:$5</definedName>
    <definedName name="_xlnm.Print_Titles" localSheetId="3">'Receipt &amp; Expenditure'!$2:$5</definedName>
    <definedName name="Z_A2BF9D10_A07A_40F9_90D6_D28A952646B8_.wvu.Cols" localSheetId="1" hidden="1">'Check List'!$A:$A</definedName>
    <definedName name="Z_A2BF9D10_A07A_40F9_90D6_D28A952646B8_.wvu.Cols" localSheetId="3" hidden="1">'Receipt &amp; Expenditure'!$H:$H</definedName>
    <definedName name="Z_A2BF9D10_A07A_40F9_90D6_D28A952646B8_.wvu.PrintArea" localSheetId="6" hidden="1">'Att (B)'!$B$1:$L$43</definedName>
    <definedName name="Z_A2BF9D10_A07A_40F9_90D6_D28A952646B8_.wvu.PrintArea" localSheetId="4" hidden="1">'Capital Expenditure'!$A$1:$F$24</definedName>
    <definedName name="Z_A2BF9D10_A07A_40F9_90D6_D28A952646B8_.wvu.PrintArea" localSheetId="1" hidden="1">'Check List'!$A$1:$L$29</definedName>
    <definedName name="Z_A2BF9D10_A07A_40F9_90D6_D28A952646B8_.wvu.PrintArea" localSheetId="0" hidden="1">'Cover Sheet'!$A$2:$N$65</definedName>
    <definedName name="Z_A2BF9D10_A07A_40F9_90D6_D28A952646B8_.wvu.PrintTitles" localSheetId="4" hidden="1">'Capital Expenditure'!$2:$3</definedName>
    <definedName name="Z_A2BF9D10_A07A_40F9_90D6_D28A952646B8_.wvu.PrintTitles" localSheetId="3" hidden="1">'Receipt &amp; Expenditure'!$2:$5</definedName>
  </definedNames>
  <calcPr calcId="171027" calcMode="manual"/>
  <customWorkbookViews>
    <customWorkbookView name="kennardc - Personal View" guid="{A2BF9D10-A07A-40F9-90D6-D28A952646B8}" mergeInterval="0" personalView="1" maximized="1" windowWidth="1276" windowHeight="859" tabRatio="762" activeSheetId="2"/>
  </customWorkbookViews>
</workbook>
</file>

<file path=xl/calcChain.xml><?xml version="1.0" encoding="utf-8"?>
<calcChain xmlns="http://schemas.openxmlformats.org/spreadsheetml/2006/main">
  <c r="H5" i="24" l="1"/>
  <c r="B109" i="22" l="1"/>
  <c r="B106" i="22"/>
  <c r="B81" i="22"/>
  <c r="C88" i="22" l="1"/>
  <c r="C87" i="22"/>
  <c r="C86" i="22"/>
  <c r="C85" i="22"/>
  <c r="C84" i="22"/>
  <c r="C83" i="22"/>
  <c r="C82" i="22"/>
  <c r="C81" i="22"/>
  <c r="C80" i="22"/>
  <c r="C77" i="22"/>
  <c r="C76" i="22"/>
  <c r="C75" i="22"/>
  <c r="C35" i="22"/>
  <c r="B76" i="22"/>
  <c r="B75" i="22"/>
  <c r="B88" i="22"/>
  <c r="B87" i="22"/>
  <c r="B86" i="22"/>
  <c r="B85" i="22"/>
  <c r="B84" i="22"/>
  <c r="B83" i="22"/>
  <c r="B82" i="22"/>
  <c r="B80" i="22"/>
  <c r="B120" i="22"/>
  <c r="B228" i="22" l="1"/>
  <c r="B227" i="22"/>
  <c r="B226" i="22"/>
  <c r="C87" i="3" l="1"/>
  <c r="B229" i="22" s="1"/>
  <c r="C81" i="3"/>
  <c r="B146" i="22" l="1"/>
  <c r="B198" i="22"/>
  <c r="I24" i="3" l="1"/>
  <c r="H24" i="3"/>
  <c r="O15" i="22"/>
  <c r="E24" i="3" l="1"/>
  <c r="K24" i="3" s="1"/>
  <c r="F24" i="3"/>
  <c r="J24" i="3" s="1"/>
  <c r="L24" i="3" l="1"/>
  <c r="M24" i="3" s="1"/>
  <c r="G24" i="3" s="1"/>
  <c r="C31" i="22" s="1"/>
  <c r="B124" i="22" l="1"/>
  <c r="B123" i="22"/>
  <c r="B122" i="22"/>
  <c r="B223" i="22"/>
  <c r="B213" i="22"/>
  <c r="B206" i="22"/>
  <c r="B186" i="22"/>
  <c r="B199" i="22" s="1"/>
  <c r="B134" i="22"/>
  <c r="B147" i="22" s="1"/>
  <c r="B154" i="22"/>
  <c r="B161" i="22"/>
  <c r="B35" i="22"/>
  <c r="B32" i="22"/>
  <c r="B121" i="22"/>
  <c r="B119" i="22"/>
  <c r="B118" i="22"/>
  <c r="B117" i="22"/>
  <c r="A22" i="1"/>
  <c r="B5" i="22"/>
  <c r="C45" i="1"/>
  <c r="C3" i="4" s="1"/>
  <c r="G8" i="24"/>
  <c r="F8" i="24" s="1"/>
  <c r="K8" i="24"/>
  <c r="B125" i="22" s="1"/>
  <c r="J8" i="24"/>
  <c r="J5" i="24"/>
  <c r="I5" i="24"/>
  <c r="B107" i="22"/>
  <c r="B77" i="22"/>
  <c r="B34" i="22"/>
  <c r="B33" i="22"/>
  <c r="B31" i="22"/>
  <c r="B30" i="22"/>
  <c r="B29" i="22"/>
  <c r="B28" i="22"/>
  <c r="B26" i="22"/>
  <c r="B23" i="22"/>
  <c r="B22" i="22"/>
  <c r="B21" i="22"/>
  <c r="B20" i="22"/>
  <c r="B19" i="22"/>
  <c r="B15" i="22"/>
  <c r="B14" i="22"/>
  <c r="B6" i="22"/>
  <c r="B3" i="22"/>
  <c r="B2" i="22"/>
  <c r="B171" i="22"/>
  <c r="C12" i="4"/>
  <c r="C23" i="4"/>
  <c r="D79" i="3"/>
  <c r="C79" i="3"/>
  <c r="C14" i="3"/>
  <c r="C66" i="3"/>
  <c r="C43" i="3"/>
  <c r="C36" i="3"/>
  <c r="C27" i="3"/>
  <c r="D14" i="3"/>
  <c r="D23" i="4"/>
  <c r="D66" i="3"/>
  <c r="D43" i="3"/>
  <c r="D36" i="3"/>
  <c r="D27" i="3"/>
  <c r="H78" i="3"/>
  <c r="F78" i="3" s="1"/>
  <c r="J78" i="3" s="1"/>
  <c r="I78" i="3"/>
  <c r="H77" i="3"/>
  <c r="E77" i="3" s="1"/>
  <c r="K77" i="3" s="1"/>
  <c r="I77" i="3"/>
  <c r="H76" i="3"/>
  <c r="F76" i="3" s="1"/>
  <c r="J76" i="3" s="1"/>
  <c r="I76" i="3"/>
  <c r="H75" i="3"/>
  <c r="E75" i="3" s="1"/>
  <c r="K75" i="3" s="1"/>
  <c r="I75" i="3"/>
  <c r="H72" i="3"/>
  <c r="E72" i="3" s="1"/>
  <c r="K72" i="3" s="1"/>
  <c r="I72" i="3"/>
  <c r="H71" i="3"/>
  <c r="F71" i="3" s="1"/>
  <c r="J71" i="3" s="1"/>
  <c r="I71" i="3"/>
  <c r="H65" i="3"/>
  <c r="F65" i="3" s="1"/>
  <c r="J65" i="3" s="1"/>
  <c r="I65" i="3"/>
  <c r="H64" i="3"/>
  <c r="F64" i="3" s="1"/>
  <c r="J64" i="3" s="1"/>
  <c r="I64" i="3"/>
  <c r="H63" i="3"/>
  <c r="I63" i="3"/>
  <c r="H62" i="3"/>
  <c r="F62" i="3" s="1"/>
  <c r="J62" i="3" s="1"/>
  <c r="I62" i="3"/>
  <c r="H61" i="3"/>
  <c r="F61" i="3" s="1"/>
  <c r="J61" i="3" s="1"/>
  <c r="I61" i="3"/>
  <c r="H60" i="3"/>
  <c r="I60" i="3"/>
  <c r="H59" i="3"/>
  <c r="E59" i="3" s="1"/>
  <c r="K59" i="3" s="1"/>
  <c r="I59" i="3"/>
  <c r="H58" i="3"/>
  <c r="F58" i="3" s="1"/>
  <c r="J58" i="3" s="1"/>
  <c r="I58" i="3"/>
  <c r="H57" i="3"/>
  <c r="E57" i="3" s="1"/>
  <c r="K57" i="3" s="1"/>
  <c r="I57" i="3"/>
  <c r="H56" i="3"/>
  <c r="F56" i="3" s="1"/>
  <c r="J56" i="3" s="1"/>
  <c r="I56" i="3"/>
  <c r="H55" i="3"/>
  <c r="F55" i="3" s="1"/>
  <c r="J55" i="3" s="1"/>
  <c r="I55" i="3"/>
  <c r="H54" i="3"/>
  <c r="F54" i="3" s="1"/>
  <c r="J54" i="3" s="1"/>
  <c r="I54" i="3"/>
  <c r="H53" i="3"/>
  <c r="E53" i="3" s="1"/>
  <c r="K53" i="3" s="1"/>
  <c r="I53" i="3"/>
  <c r="H52" i="3"/>
  <c r="E52" i="3" s="1"/>
  <c r="K52" i="3" s="1"/>
  <c r="I52" i="3"/>
  <c r="H51" i="3"/>
  <c r="F51" i="3" s="1"/>
  <c r="J51" i="3" s="1"/>
  <c r="I51" i="3"/>
  <c r="H50" i="3"/>
  <c r="F50" i="3" s="1"/>
  <c r="J50" i="3" s="1"/>
  <c r="I50" i="3"/>
  <c r="H49" i="3"/>
  <c r="I49" i="3"/>
  <c r="H48" i="3"/>
  <c r="F48" i="3" s="1"/>
  <c r="J48" i="3" s="1"/>
  <c r="I48" i="3"/>
  <c r="H47" i="3"/>
  <c r="F47" i="3" s="1"/>
  <c r="J47" i="3" s="1"/>
  <c r="I47" i="3"/>
  <c r="H46" i="3"/>
  <c r="E46" i="3" s="1"/>
  <c r="K46" i="3" s="1"/>
  <c r="I46" i="3"/>
  <c r="H45" i="3"/>
  <c r="I45" i="3"/>
  <c r="H42" i="3"/>
  <c r="E42" i="3" s="1"/>
  <c r="K42" i="3" s="1"/>
  <c r="I42" i="3"/>
  <c r="H41" i="3"/>
  <c r="F41" i="3" s="1"/>
  <c r="J41" i="3" s="1"/>
  <c r="I41" i="3"/>
  <c r="H40" i="3"/>
  <c r="F40" i="3" s="1"/>
  <c r="J40" i="3" s="1"/>
  <c r="I40" i="3"/>
  <c r="H39" i="3"/>
  <c r="E39" i="3" s="1"/>
  <c r="K39" i="3" s="1"/>
  <c r="I39" i="3"/>
  <c r="H38" i="3"/>
  <c r="E38" i="3" s="1"/>
  <c r="K38" i="3" s="1"/>
  <c r="I38" i="3"/>
  <c r="F38" i="3"/>
  <c r="J38" i="3" s="1"/>
  <c r="H35" i="3"/>
  <c r="F35" i="3" s="1"/>
  <c r="J35" i="3" s="1"/>
  <c r="I35" i="3"/>
  <c r="H34" i="3"/>
  <c r="I34" i="3"/>
  <c r="H33" i="3"/>
  <c r="F33" i="3" s="1"/>
  <c r="J33" i="3" s="1"/>
  <c r="I33" i="3"/>
  <c r="H32" i="3"/>
  <c r="F32" i="3" s="1"/>
  <c r="J32" i="3" s="1"/>
  <c r="I32" i="3"/>
  <c r="H31" i="3"/>
  <c r="F31" i="3" s="1"/>
  <c r="J31" i="3" s="1"/>
  <c r="I31" i="3"/>
  <c r="H30" i="3"/>
  <c r="F30" i="3" s="1"/>
  <c r="J30" i="3" s="1"/>
  <c r="I30" i="3"/>
  <c r="H29" i="3"/>
  <c r="F29" i="3" s="1"/>
  <c r="J29" i="3" s="1"/>
  <c r="I29" i="3"/>
  <c r="H26" i="3"/>
  <c r="F26" i="3" s="1"/>
  <c r="J26" i="3" s="1"/>
  <c r="I26" i="3"/>
  <c r="H25" i="3"/>
  <c r="F25" i="3" s="1"/>
  <c r="J25" i="3" s="1"/>
  <c r="I25" i="3"/>
  <c r="H23" i="3"/>
  <c r="F23" i="3" s="1"/>
  <c r="J23" i="3" s="1"/>
  <c r="I23" i="3"/>
  <c r="H22" i="3"/>
  <c r="F22" i="3" s="1"/>
  <c r="J22" i="3" s="1"/>
  <c r="I22" i="3"/>
  <c r="H21" i="3"/>
  <c r="E21" i="3" s="1"/>
  <c r="K21" i="3" s="1"/>
  <c r="I21" i="3"/>
  <c r="H20" i="3"/>
  <c r="F20" i="3" s="1"/>
  <c r="J20" i="3" s="1"/>
  <c r="I20" i="3"/>
  <c r="H19" i="3"/>
  <c r="F19" i="3" s="1"/>
  <c r="I19" i="3"/>
  <c r="H18" i="3"/>
  <c r="I18" i="3"/>
  <c r="H17" i="3"/>
  <c r="E17" i="3" s="1"/>
  <c r="K17" i="3" s="1"/>
  <c r="I17" i="3"/>
  <c r="H13" i="3"/>
  <c r="F13" i="3" s="1"/>
  <c r="J13" i="3" s="1"/>
  <c r="I13" i="3"/>
  <c r="H12" i="3"/>
  <c r="E12" i="3" s="1"/>
  <c r="K12" i="3" s="1"/>
  <c r="I12" i="3"/>
  <c r="H11" i="3"/>
  <c r="E11" i="3" s="1"/>
  <c r="K11" i="3" s="1"/>
  <c r="I11" i="3"/>
  <c r="H10" i="3"/>
  <c r="F10" i="3" s="1"/>
  <c r="J10" i="3" s="1"/>
  <c r="I10" i="3"/>
  <c r="H9" i="3"/>
  <c r="E9" i="3" s="1"/>
  <c r="K9" i="3" s="1"/>
  <c r="I9" i="3"/>
  <c r="H8" i="3"/>
  <c r="F8" i="3" s="1"/>
  <c r="J8" i="3" s="1"/>
  <c r="I8" i="3"/>
  <c r="D12" i="4"/>
  <c r="L8" i="6"/>
  <c r="L25" i="6"/>
  <c r="L33" i="6"/>
  <c r="L12" i="6"/>
  <c r="L11" i="6"/>
  <c r="L10" i="6"/>
  <c r="L9" i="6"/>
  <c r="L36" i="6"/>
  <c r="L35" i="6"/>
  <c r="L34" i="6"/>
  <c r="L32" i="6"/>
  <c r="L29" i="6"/>
  <c r="L28" i="6"/>
  <c r="L27" i="6"/>
  <c r="L26" i="6"/>
  <c r="L24" i="6"/>
  <c r="L23" i="6"/>
  <c r="L20" i="6"/>
  <c r="L19" i="6"/>
  <c r="L18" i="6"/>
  <c r="L17" i="6"/>
  <c r="L16" i="6"/>
  <c r="L15" i="6"/>
  <c r="L7" i="6"/>
  <c r="K37" i="6"/>
  <c r="I37" i="6"/>
  <c r="H37" i="6"/>
  <c r="G37" i="6"/>
  <c r="F37" i="6"/>
  <c r="D37" i="6"/>
  <c r="K30" i="6"/>
  <c r="I30" i="6"/>
  <c r="H30" i="6"/>
  <c r="G30" i="6"/>
  <c r="F30" i="6"/>
  <c r="D30" i="6"/>
  <c r="K21" i="6"/>
  <c r="I21" i="6"/>
  <c r="H21" i="6"/>
  <c r="G21" i="6"/>
  <c r="F21" i="6"/>
  <c r="D21" i="6"/>
  <c r="K13" i="6"/>
  <c r="I13" i="6"/>
  <c r="H13" i="6"/>
  <c r="G13" i="6"/>
  <c r="F13" i="6"/>
  <c r="D13" i="6"/>
  <c r="H74" i="3"/>
  <c r="J74" i="3"/>
  <c r="K74" i="3"/>
  <c r="I74" i="3"/>
  <c r="J73" i="3"/>
  <c r="K73" i="3"/>
  <c r="H7" i="3"/>
  <c r="I7" i="3"/>
  <c r="H44" i="3"/>
  <c r="J44" i="3"/>
  <c r="K44" i="3"/>
  <c r="I44" i="3"/>
  <c r="H28" i="3"/>
  <c r="J28" i="3"/>
  <c r="K28" i="3"/>
  <c r="I28" i="3"/>
  <c r="H16" i="3"/>
  <c r="J16" i="3"/>
  <c r="K16" i="3"/>
  <c r="I16" i="3"/>
  <c r="E66" i="3"/>
  <c r="C2" i="3"/>
  <c r="C2" i="4"/>
  <c r="A44" i="1"/>
  <c r="F34" i="3"/>
  <c r="J34" i="3" s="1"/>
  <c r="E30" i="3"/>
  <c r="K30" i="3" s="1"/>
  <c r="F60" i="3"/>
  <c r="J60" i="3" s="1"/>
  <c r="E55" i="3"/>
  <c r="K55" i="3" s="1"/>
  <c r="E60" i="3"/>
  <c r="K60" i="3" s="1"/>
  <c r="E34" i="3"/>
  <c r="K34" i="3" s="1"/>
  <c r="C3" i="3"/>
  <c r="N3" i="3" s="1"/>
  <c r="B28" i="3" s="1"/>
  <c r="B100" i="22" s="1"/>
  <c r="F12" i="3"/>
  <c r="J12" i="3" s="1"/>
  <c r="F59" i="3"/>
  <c r="J59" i="3" s="1"/>
  <c r="J19" i="3"/>
  <c r="F75" i="3"/>
  <c r="J75" i="3" s="1"/>
  <c r="E41" i="3" l="1"/>
  <c r="K41" i="3" s="1"/>
  <c r="E61" i="3"/>
  <c r="K61" i="3" s="1"/>
  <c r="L74" i="3"/>
  <c r="M74" i="3" s="1"/>
  <c r="H38" i="6"/>
  <c r="F17" i="3"/>
  <c r="J17" i="3" s="1"/>
  <c r="L55" i="3"/>
  <c r="M55" i="3" s="1"/>
  <c r="G55" i="3" s="1"/>
  <c r="C61" i="22" s="1"/>
  <c r="L41" i="3"/>
  <c r="E31" i="3"/>
  <c r="K31" i="3" s="1"/>
  <c r="L31" i="3" s="1"/>
  <c r="M31" i="3" s="1"/>
  <c r="G31" i="3" s="1"/>
  <c r="C40" i="22" s="1"/>
  <c r="E62" i="3"/>
  <c r="K62" i="3" s="1"/>
  <c r="L30" i="6"/>
  <c r="L21" i="6"/>
  <c r="E58" i="3"/>
  <c r="K58" i="3" s="1"/>
  <c r="E29" i="3"/>
  <c r="K29" i="3" s="1"/>
  <c r="L29" i="3" s="1"/>
  <c r="M29" i="3" s="1"/>
  <c r="E32" i="3"/>
  <c r="K32" i="3" s="1"/>
  <c r="L32" i="3" s="1"/>
  <c r="M32" i="3" s="1"/>
  <c r="G32" i="3" s="1"/>
  <c r="C38" i="22" s="1"/>
  <c r="E51" i="3"/>
  <c r="K51" i="3" s="1"/>
  <c r="L51" i="3" s="1"/>
  <c r="M51" i="3" s="1"/>
  <c r="G51" i="3" s="1"/>
  <c r="C56" i="22" s="1"/>
  <c r="I38" i="6"/>
  <c r="L13" i="6"/>
  <c r="L37" i="6"/>
  <c r="B38" i="22"/>
  <c r="B63" i="22"/>
  <c r="B50" i="22"/>
  <c r="B67" i="22"/>
  <c r="B45" i="22"/>
  <c r="B59" i="22"/>
  <c r="B17" i="22"/>
  <c r="B55" i="22"/>
  <c r="B99" i="22"/>
  <c r="B102" i="22"/>
  <c r="B39" i="22"/>
  <c r="B52" i="22"/>
  <c r="B56" i="22"/>
  <c r="B60" i="22"/>
  <c r="B64" i="22"/>
  <c r="B68" i="22"/>
  <c r="B51" i="22"/>
  <c r="B27" i="22"/>
  <c r="B36" i="22" s="1"/>
  <c r="B46" i="22"/>
  <c r="B53" i="22"/>
  <c r="B57" i="22"/>
  <c r="B61" i="22"/>
  <c r="B65" i="22"/>
  <c r="B69" i="22"/>
  <c r="B41" i="22"/>
  <c r="C51" i="22"/>
  <c r="B40" i="22"/>
  <c r="B47" i="22"/>
  <c r="B54" i="22"/>
  <c r="B58" i="22"/>
  <c r="B62" i="22"/>
  <c r="B66" i="22"/>
  <c r="B70" i="22"/>
  <c r="B44" i="22"/>
  <c r="B101" i="22"/>
  <c r="E78" i="3"/>
  <c r="K78" i="3" s="1"/>
  <c r="L78" i="3" s="1"/>
  <c r="M78" i="3" s="1"/>
  <c r="G78" i="3" s="1"/>
  <c r="E71" i="3"/>
  <c r="K71" i="3" s="1"/>
  <c r="E54" i="3"/>
  <c r="K54" i="3" s="1"/>
  <c r="F57" i="3"/>
  <c r="J57" i="3" s="1"/>
  <c r="L57" i="3" s="1"/>
  <c r="M57" i="3" s="1"/>
  <c r="G57" i="3" s="1"/>
  <c r="C63" i="22" s="1"/>
  <c r="E56" i="3"/>
  <c r="K56" i="3" s="1"/>
  <c r="L56" i="3" s="1"/>
  <c r="M56" i="3" s="1"/>
  <c r="G56" i="3" s="1"/>
  <c r="C62" i="22" s="1"/>
  <c r="L59" i="3"/>
  <c r="M59" i="3" s="1"/>
  <c r="G59" i="3" s="1"/>
  <c r="C60" i="22" s="1"/>
  <c r="F52" i="3"/>
  <c r="J52" i="3" s="1"/>
  <c r="L52" i="3" s="1"/>
  <c r="M52" i="3" s="1"/>
  <c r="G52" i="3" s="1"/>
  <c r="C57" i="22" s="1"/>
  <c r="L58" i="3"/>
  <c r="M58" i="3" s="1"/>
  <c r="G58" i="3" s="1"/>
  <c r="C64" i="22" s="1"/>
  <c r="F11" i="3"/>
  <c r="J11" i="3" s="1"/>
  <c r="F7" i="3"/>
  <c r="J7" i="3" s="1"/>
  <c r="E63" i="3"/>
  <c r="K63" i="3" s="1"/>
  <c r="F66" i="3"/>
  <c r="F63" i="3"/>
  <c r="J63" i="3" s="1"/>
  <c r="L17" i="3"/>
  <c r="M17" i="3" s="1"/>
  <c r="F46" i="3"/>
  <c r="J46" i="3" s="1"/>
  <c r="L46" i="3" s="1"/>
  <c r="M46" i="3" s="1"/>
  <c r="G46" i="3" s="1"/>
  <c r="C65" i="22" s="1"/>
  <c r="L73" i="3"/>
  <c r="L62" i="3"/>
  <c r="M62" i="3" s="1"/>
  <c r="G62" i="3" s="1"/>
  <c r="C68" i="22" s="1"/>
  <c r="E26" i="3"/>
  <c r="K26" i="3" s="1"/>
  <c r="L26" i="3" s="1"/>
  <c r="M26" i="3" s="1"/>
  <c r="G26" i="3" s="1"/>
  <c r="C33" i="22" s="1"/>
  <c r="L34" i="3"/>
  <c r="M34" i="3" s="1"/>
  <c r="G34" i="3" s="1"/>
  <c r="E50" i="3"/>
  <c r="K50" i="3" s="1"/>
  <c r="L50" i="3" s="1"/>
  <c r="M50" i="3" s="1"/>
  <c r="G50" i="3" s="1"/>
  <c r="C54" i="22" s="1"/>
  <c r="L60" i="3"/>
  <c r="M60" i="3" s="1"/>
  <c r="G60" i="3" s="1"/>
  <c r="C66" i="22" s="1"/>
  <c r="L61" i="3"/>
  <c r="M61" i="3" s="1"/>
  <c r="G61" i="3" s="1"/>
  <c r="C55" i="22" s="1"/>
  <c r="E22" i="3"/>
  <c r="K22" i="3" s="1"/>
  <c r="L22" i="3" s="1"/>
  <c r="M22" i="3" s="1"/>
  <c r="G22" i="3" s="1"/>
  <c r="C29" i="22" s="1"/>
  <c r="E23" i="3"/>
  <c r="K23" i="3" s="1"/>
  <c r="L23" i="3" s="1"/>
  <c r="M23" i="3" s="1"/>
  <c r="G23" i="3" s="1"/>
  <c r="C30" i="22" s="1"/>
  <c r="E25" i="3"/>
  <c r="K25" i="3" s="1"/>
  <c r="L25" i="3" s="1"/>
  <c r="M25" i="3" s="1"/>
  <c r="G25" i="3" s="1"/>
  <c r="C34" i="22" s="1"/>
  <c r="L71" i="3"/>
  <c r="M71" i="3" s="1"/>
  <c r="G71" i="3" s="1"/>
  <c r="F42" i="3"/>
  <c r="J42" i="3" s="1"/>
  <c r="L42" i="3" s="1"/>
  <c r="E64" i="3"/>
  <c r="K64" i="3" s="1"/>
  <c r="L64" i="3" s="1"/>
  <c r="M64" i="3" s="1"/>
  <c r="G64" i="3" s="1"/>
  <c r="C69" i="22" s="1"/>
  <c r="D24" i="4"/>
  <c r="D67" i="3" s="1"/>
  <c r="I67" i="3" s="1"/>
  <c r="L38" i="3"/>
  <c r="M38" i="3" s="1"/>
  <c r="G38" i="3" s="1"/>
  <c r="F72" i="3"/>
  <c r="J72" i="3" s="1"/>
  <c r="L72" i="3" s="1"/>
  <c r="M72" i="3" s="1"/>
  <c r="G72" i="3" s="1"/>
  <c r="C24" i="4"/>
  <c r="C67" i="3" s="1"/>
  <c r="E20" i="3"/>
  <c r="K20" i="3" s="1"/>
  <c r="L54" i="3"/>
  <c r="M54" i="3" s="1"/>
  <c r="G54" i="3" s="1"/>
  <c r="C59" i="22" s="1"/>
  <c r="L16" i="3"/>
  <c r="M16" i="3" s="1"/>
  <c r="L44" i="3"/>
  <c r="M44" i="3" s="1"/>
  <c r="D38" i="6"/>
  <c r="F38" i="6"/>
  <c r="F39" i="3"/>
  <c r="J39" i="3" s="1"/>
  <c r="L39" i="3" s="1"/>
  <c r="M39" i="3" s="1"/>
  <c r="G39" i="3" s="1"/>
  <c r="C45" i="22" s="1"/>
  <c r="L30" i="3"/>
  <c r="M30" i="3" s="1"/>
  <c r="G30" i="3" s="1"/>
  <c r="F21" i="3"/>
  <c r="J21" i="3" s="1"/>
  <c r="L21" i="3" s="1"/>
  <c r="M21" i="3" s="1"/>
  <c r="G21" i="3" s="1"/>
  <c r="C28" i="22" s="1"/>
  <c r="B214" i="22"/>
  <c r="B216" i="22" s="1"/>
  <c r="E10" i="3"/>
  <c r="K10" i="3" s="1"/>
  <c r="L10" i="3" s="1"/>
  <c r="M10" i="3" s="1"/>
  <c r="G10" i="3" s="1"/>
  <c r="C22" i="22" s="1"/>
  <c r="E8" i="3"/>
  <c r="K8" i="3" s="1"/>
  <c r="L8" i="3" s="1"/>
  <c r="M8" i="3" s="1"/>
  <c r="G8" i="3" s="1"/>
  <c r="C15" i="22" s="1"/>
  <c r="E13" i="3"/>
  <c r="K13" i="3" s="1"/>
  <c r="L13" i="3" s="1"/>
  <c r="M13" i="3" s="1"/>
  <c r="G13" i="3" s="1"/>
  <c r="C23" i="22" s="1"/>
  <c r="L11" i="3"/>
  <c r="M11" i="3" s="1"/>
  <c r="G11" i="3" s="1"/>
  <c r="C19" i="22" s="1"/>
  <c r="F9" i="3"/>
  <c r="J9" i="3" s="1"/>
  <c r="L9" i="3" s="1"/>
  <c r="M9" i="3" s="1"/>
  <c r="G9" i="3" s="1"/>
  <c r="C20" i="22" s="1"/>
  <c r="E7" i="3"/>
  <c r="K7" i="3" s="1"/>
  <c r="B162" i="22"/>
  <c r="B89" i="22"/>
  <c r="E47" i="3"/>
  <c r="K47" i="3" s="1"/>
  <c r="L47" i="3" s="1"/>
  <c r="M47" i="3" s="1"/>
  <c r="B78" i="22"/>
  <c r="E33" i="3"/>
  <c r="K33" i="3" s="1"/>
  <c r="L33" i="3" s="1"/>
  <c r="M33" i="3" s="1"/>
  <c r="G33" i="3" s="1"/>
  <c r="C39" i="22" s="1"/>
  <c r="E40" i="3"/>
  <c r="K40" i="3" s="1"/>
  <c r="L40" i="3" s="1"/>
  <c r="M40" i="3" s="1"/>
  <c r="G40" i="3" s="1"/>
  <c r="C46" i="22" s="1"/>
  <c r="B24" i="22"/>
  <c r="L75" i="3"/>
  <c r="M75" i="3" s="1"/>
  <c r="G75" i="3" s="1"/>
  <c r="L20" i="3"/>
  <c r="M20" i="3" s="1"/>
  <c r="G20" i="3" s="1"/>
  <c r="C32" i="22" s="1"/>
  <c r="L12" i="3"/>
  <c r="M12" i="3" s="1"/>
  <c r="G12" i="3" s="1"/>
  <c r="C21" i="22" s="1"/>
  <c r="M41" i="3"/>
  <c r="G41" i="3" s="1"/>
  <c r="C47" i="22" s="1"/>
  <c r="M42" i="3"/>
  <c r="G42" i="3" s="1"/>
  <c r="G38" i="6"/>
  <c r="F18" i="3"/>
  <c r="J18" i="3" s="1"/>
  <c r="E18" i="3"/>
  <c r="K18" i="3" s="1"/>
  <c r="E45" i="3"/>
  <c r="K45" i="3" s="1"/>
  <c r="E19" i="3"/>
  <c r="K19" i="3" s="1"/>
  <c r="L19" i="3" s="1"/>
  <c r="M19" i="3" s="1"/>
  <c r="G19" i="3" s="1"/>
  <c r="C27" i="22" s="1"/>
  <c r="F53" i="3"/>
  <c r="J53" i="3" s="1"/>
  <c r="L53" i="3" s="1"/>
  <c r="M53" i="3" s="1"/>
  <c r="G53" i="3" s="1"/>
  <c r="C58" i="22" s="1"/>
  <c r="E65" i="3"/>
  <c r="K65" i="3" s="1"/>
  <c r="L65" i="3" s="1"/>
  <c r="M65" i="3" s="1"/>
  <c r="G65" i="3" s="1"/>
  <c r="C70" i="22" s="1"/>
  <c r="E35" i="3"/>
  <c r="K35" i="3" s="1"/>
  <c r="L35" i="3" s="1"/>
  <c r="M35" i="3" s="1"/>
  <c r="G35" i="3" s="1"/>
  <c r="C41" i="22" s="1"/>
  <c r="E76" i="3"/>
  <c r="K76" i="3" s="1"/>
  <c r="L76" i="3" s="1"/>
  <c r="M76" i="3" s="1"/>
  <c r="G76" i="3" s="1"/>
  <c r="F77" i="3"/>
  <c r="J77" i="3" s="1"/>
  <c r="L77" i="3" s="1"/>
  <c r="M77" i="3" s="1"/>
  <c r="G77" i="3" s="1"/>
  <c r="E48" i="3"/>
  <c r="K48" i="3" s="1"/>
  <c r="L48" i="3" s="1"/>
  <c r="M48" i="3" s="1"/>
  <c r="G48" i="3" s="1"/>
  <c r="C52" i="22" s="1"/>
  <c r="F45" i="3"/>
  <c r="J45" i="3" s="1"/>
  <c r="L28" i="3"/>
  <c r="M28" i="3" s="1"/>
  <c r="K38" i="6"/>
  <c r="E49" i="3"/>
  <c r="K49" i="3" s="1"/>
  <c r="F49" i="3"/>
  <c r="J49" i="3" s="1"/>
  <c r="L38" i="6" l="1"/>
  <c r="B104" i="22"/>
  <c r="B42" i="22"/>
  <c r="B48" i="22"/>
  <c r="B71" i="22"/>
  <c r="C100" i="22"/>
  <c r="C99" i="22"/>
  <c r="C102" i="22"/>
  <c r="C101" i="22"/>
  <c r="C44" i="22"/>
  <c r="H67" i="3"/>
  <c r="E67" i="3" s="1"/>
  <c r="K67" i="3" s="1"/>
  <c r="L7" i="3"/>
  <c r="M7" i="3" s="1"/>
  <c r="G7" i="3" s="1"/>
  <c r="C14" i="22" s="1"/>
  <c r="L63" i="3"/>
  <c r="M63" i="3" s="1"/>
  <c r="G63" i="3" s="1"/>
  <c r="C67" i="22" s="1"/>
  <c r="L49" i="3"/>
  <c r="M49" i="3" s="1"/>
  <c r="G49" i="3" s="1"/>
  <c r="C53" i="22" s="1"/>
  <c r="L45" i="3"/>
  <c r="M45" i="3" s="1"/>
  <c r="G45" i="3" s="1"/>
  <c r="C50" i="22" s="1"/>
  <c r="D68" i="3"/>
  <c r="D69" i="3" s="1"/>
  <c r="D73" i="3" s="1"/>
  <c r="I73" i="3" s="1"/>
  <c r="C68" i="3"/>
  <c r="C69" i="3" s="1"/>
  <c r="B164" i="22"/>
  <c r="B94" i="22"/>
  <c r="B91" i="22"/>
  <c r="L18" i="3"/>
  <c r="M18" i="3" s="1"/>
  <c r="G18" i="3" s="1"/>
  <c r="C26" i="22" s="1"/>
  <c r="B92" i="22" l="1"/>
  <c r="B93" i="22" s="1"/>
  <c r="B97" i="22" s="1"/>
  <c r="F67" i="3"/>
  <c r="J67" i="3" s="1"/>
  <c r="L67" i="3" s="1"/>
  <c r="M67" i="3" s="1"/>
  <c r="G67" i="3" s="1"/>
  <c r="C73" i="3"/>
  <c r="H73" i="3" s="1"/>
  <c r="M73" i="3" s="1"/>
</calcChain>
</file>

<file path=xl/sharedStrings.xml><?xml version="1.0" encoding="utf-8"?>
<sst xmlns="http://schemas.openxmlformats.org/spreadsheetml/2006/main" count="1139" uniqueCount="704">
  <si>
    <r>
      <t xml:space="preserve">Property Management Fees.                                                       </t>
    </r>
    <r>
      <rPr>
        <sz val="10"/>
        <color indexed="57"/>
        <rFont val="Arial"/>
        <family val="2"/>
      </rPr>
      <t/>
    </r>
  </si>
  <si>
    <t xml:space="preserve">Rates - Rental Properties
</t>
  </si>
  <si>
    <t xml:space="preserve">Insurance - Rental Properties
</t>
  </si>
  <si>
    <t>S &amp; W Superannuation</t>
  </si>
  <si>
    <t>S &amp; W Workers Compensation</t>
  </si>
  <si>
    <r>
      <t xml:space="preserve">Accounting Fees </t>
    </r>
    <r>
      <rPr>
        <sz val="10"/>
        <rFont val="Arial"/>
        <family val="2"/>
      </rPr>
      <t xml:space="preserve">
</t>
    </r>
  </si>
  <si>
    <t>Advertising &amp; Promotion</t>
  </si>
  <si>
    <t>6-0020</t>
  </si>
  <si>
    <r>
      <t>Audit Fees</t>
    </r>
    <r>
      <rPr>
        <sz val="10"/>
        <rFont val="Arial"/>
        <family val="2"/>
      </rPr>
      <t xml:space="preserve">
</t>
    </r>
  </si>
  <si>
    <t>Board/Governance Expenses</t>
  </si>
  <si>
    <r>
      <t xml:space="preserve">Computer Expenses
</t>
    </r>
    <r>
      <rPr>
        <sz val="10"/>
        <rFont val="Arial"/>
        <family val="2"/>
      </rPr>
      <t/>
    </r>
  </si>
  <si>
    <t>Interest Paid</t>
  </si>
  <si>
    <t>Legal Fees</t>
  </si>
  <si>
    <t>Management fees</t>
  </si>
  <si>
    <t xml:space="preserve"> 6-0470 </t>
  </si>
  <si>
    <r>
      <t xml:space="preserve">Meeting Expenses
</t>
    </r>
    <r>
      <rPr>
        <sz val="10"/>
        <rFont val="Arial"/>
        <family val="2"/>
      </rPr>
      <t/>
    </r>
  </si>
  <si>
    <r>
      <t xml:space="preserve">Travel and Accommodation
</t>
    </r>
    <r>
      <rPr>
        <sz val="10"/>
        <rFont val="Arial"/>
        <family val="2"/>
      </rPr>
      <t/>
    </r>
  </si>
  <si>
    <r>
      <t xml:space="preserve">Training and Development (Staff)
</t>
    </r>
    <r>
      <rPr>
        <sz val="10"/>
        <rFont val="Arial"/>
        <family val="2"/>
      </rPr>
      <t/>
    </r>
  </si>
  <si>
    <t>4-4020         4-4030         4-4040</t>
  </si>
  <si>
    <t>6-0601            6-0603             6-0606</t>
  </si>
  <si>
    <r>
      <t xml:space="preserve">Depreciation - Building
</t>
    </r>
    <r>
      <rPr>
        <sz val="10"/>
        <rFont val="Arial"/>
        <family val="2"/>
      </rPr>
      <t xml:space="preserve">  </t>
    </r>
    <r>
      <rPr>
        <i/>
        <sz val="10"/>
        <color indexed="17"/>
        <rFont val="Arial"/>
        <family val="2"/>
      </rPr>
      <t xml:space="preserve">(Full details to be shown in </t>
    </r>
    <r>
      <rPr>
        <b/>
        <i/>
        <sz val="10"/>
        <color indexed="17"/>
        <rFont val="Arial"/>
        <family val="2"/>
      </rPr>
      <t>Attachment A</t>
    </r>
    <r>
      <rPr>
        <i/>
        <sz val="10"/>
        <color indexed="17"/>
        <rFont val="Arial"/>
        <family val="2"/>
      </rPr>
      <t>, List of Program Assets)</t>
    </r>
  </si>
  <si>
    <r>
      <t xml:space="preserve">Depreciation - Motor Vehicle
</t>
    </r>
    <r>
      <rPr>
        <sz val="10"/>
        <rFont val="Arial"/>
        <family val="2"/>
      </rPr>
      <t xml:space="preserve">  </t>
    </r>
    <r>
      <rPr>
        <i/>
        <sz val="10"/>
        <color indexed="17"/>
        <rFont val="Arial"/>
        <family val="2"/>
      </rPr>
      <t xml:space="preserve">(Full details to be shown in </t>
    </r>
    <r>
      <rPr>
        <b/>
        <i/>
        <sz val="10"/>
        <color indexed="17"/>
        <rFont val="Arial"/>
        <family val="2"/>
      </rPr>
      <t>Attachment A</t>
    </r>
    <r>
      <rPr>
        <i/>
        <sz val="10"/>
        <color indexed="17"/>
        <rFont val="Arial"/>
        <family val="2"/>
      </rPr>
      <t>, List of Program Assets)</t>
    </r>
  </si>
  <si>
    <t>6-0250</t>
  </si>
  <si>
    <t>6-0260</t>
  </si>
  <si>
    <t>6-0270</t>
  </si>
  <si>
    <t>4-5010           4-5020</t>
  </si>
  <si>
    <r>
      <t xml:space="preserve">Rental Income </t>
    </r>
    <r>
      <rPr>
        <sz val="8"/>
        <rFont val="Arial"/>
        <family val="2"/>
      </rPr>
      <t>(4-5030)
This account is for any rent received from tenants or sub-tenants and includes all rents not yet collected but is owed by the tenant to the organisation - these should be invoiced in a rental register.</t>
    </r>
  </si>
  <si>
    <r>
      <t>Recoupments</t>
    </r>
    <r>
      <rPr>
        <sz val="8"/>
        <rFont val="Arial"/>
        <family val="2"/>
      </rPr>
      <t xml:space="preserve"> (4-5035)
This account is for recoupments (also known as cost recovery/ies) from clients for costs such as electricity, lawn mowing and excess water charges.
For the sale or provision of services required under the Service Agreement refer to Fees and Charges (4-4020, 4-4030).</t>
    </r>
  </si>
  <si>
    <r>
      <t>Client Support Services</t>
    </r>
    <r>
      <rPr>
        <sz val="8"/>
        <rFont val="Arial"/>
        <family val="2"/>
      </rPr>
      <t xml:space="preserve"> (6-0110 to 6-0200)
This account represents the costs of all services provided to client/participants. 
* It includes program costs such as workshops, classes, seminars for external participants and the general public, mentor and development costs (eg. cost of residences).
* It includes professional interpreters and translators in the cost of engaging language services for the participation and inclusion of people from diverse cultural and linguistic backgrounds.
* This account includes costs of developing education kits developed for clients and the general public.
* This account excludes education kits (included in Client Support Consumables) and salary and wages of staff including Per diems or direct fees (which is included in Salaries and Wages).</t>
    </r>
  </si>
  <si>
    <r>
      <t>Client Support Consumables</t>
    </r>
    <r>
      <rPr>
        <sz val="8"/>
        <rFont val="Arial"/>
        <family val="2"/>
      </rPr>
      <t xml:space="preserve"> (6-0210)
This account includes the costs of providing consumables to clients/participants.
* This account includes education kits, consumable equipment.
* This account includes any consumables for which an inventory is maintained.</t>
    </r>
  </si>
  <si>
    <t>PROGRAM SURPLUS/DEFICIT (Before Maintenance Reserve Transfers and excluding Depreciation)</t>
  </si>
  <si>
    <t>PROGRAM SURPLUS/-DEFICIT (Not including Depreciation)</t>
  </si>
  <si>
    <t>TOTAL DEPRECIATION (not considered in PROGRAM RESULT)</t>
  </si>
  <si>
    <r>
      <t xml:space="preserve">Advertising &amp; Promotion </t>
    </r>
    <r>
      <rPr>
        <sz val="8"/>
        <rFont val="Arial"/>
        <family val="2"/>
      </rPr>
      <t>(6-0020)
This account covers all advertising, marketing and promotion fees paid by nonprofits in the course of marketing, advertising and promotion of events and services, etc. It includes all printing relating to promotional material and website maintenance, design, content (not capitalised) and excludes any marketing staff and management salaries. It includes trophies and awards, merchandising and uniforms provided by the organisation for any specific event/promotion/campaign etc.</t>
    </r>
  </si>
  <si>
    <r>
      <t>Accounting Fees</t>
    </r>
    <r>
      <rPr>
        <sz val="8"/>
        <rFont val="Arial"/>
        <family val="2"/>
      </rPr>
      <t xml:space="preserve"> (6-0010)
This account represents accounting and bookkeeping fees. It excludes audit fees (which is its own separate account - 6-0050). Includes direct and indirect tax advice such as GST and FBT; Financial Business advice; financial report preparation and book-keeping services.</t>
    </r>
  </si>
  <si>
    <t>1-7180</t>
  </si>
  <si>
    <t>1-7200</t>
  </si>
  <si>
    <r>
      <t xml:space="preserve">CAPITAL EXPENSES
</t>
    </r>
    <r>
      <rPr>
        <sz val="10"/>
        <color indexed="12"/>
        <rFont val="Arial"/>
        <family val="2"/>
      </rPr>
      <t xml:space="preserve">Capital Expenses are those acquisitions that have a useful life of more than 12 months and are recorded on the balance sheet. Examples include capital upgrades to properties, purchase of plant &amp; equipment, furniture etc purchased from program funds. </t>
    </r>
    <r>
      <rPr>
        <b/>
        <sz val="10"/>
        <color indexed="12"/>
        <rFont val="Arial"/>
        <family val="2"/>
      </rPr>
      <t>Capital purchases $5,000 or over must be approved by the Department.</t>
    </r>
  </si>
  <si>
    <t>Account Number and Description as per the Standard Chart of Accounts for Non-Profit Organisations.</t>
  </si>
  <si>
    <t>Land &amp; Buildings</t>
  </si>
  <si>
    <t>Total Land &amp; Buildings</t>
  </si>
  <si>
    <t>Plant &amp; Equipment</t>
  </si>
  <si>
    <t>Total Plant &amp; Equipment</t>
  </si>
  <si>
    <t>Rental Properties Furniture &amp; Fittings</t>
  </si>
  <si>
    <t>Total Rental Properties Furniture &amp; Fittings</t>
  </si>
  <si>
    <t>Motor Vehicles</t>
  </si>
  <si>
    <t>Total Motor Vehicles</t>
  </si>
  <si>
    <t>Total Program Assets</t>
  </si>
  <si>
    <t>Only complete if your Organisation records depreciation, if not leave blank.</t>
  </si>
  <si>
    <t>LTCHP</t>
  </si>
  <si>
    <t>AHP &amp; SHP</t>
  </si>
  <si>
    <t>Disposals</t>
  </si>
  <si>
    <t>Acquisitions</t>
  </si>
  <si>
    <t>Amount Received</t>
  </si>
  <si>
    <t>Profit/Loss on Disposal</t>
  </si>
  <si>
    <t>Amount</t>
  </si>
  <si>
    <t>Name</t>
  </si>
  <si>
    <t>Position on Committee</t>
  </si>
  <si>
    <t>Name:</t>
  </si>
  <si>
    <t>Recurrent Programs</t>
  </si>
  <si>
    <t>Community Rent Scheme (CRS)</t>
  </si>
  <si>
    <t>Home Assist/Secure Program (HAS)</t>
  </si>
  <si>
    <t>Crisis Accommodation Program (CAP)</t>
  </si>
  <si>
    <t>Signed</t>
  </si>
  <si>
    <t>Name in Full</t>
  </si>
  <si>
    <t>Date</t>
  </si>
  <si>
    <t>Position</t>
  </si>
  <si>
    <t>CRS</t>
  </si>
  <si>
    <t>HAS</t>
  </si>
  <si>
    <t>CAP</t>
  </si>
  <si>
    <t>CAP HL</t>
  </si>
  <si>
    <t>Asset Description</t>
  </si>
  <si>
    <t>Original Cost</t>
  </si>
  <si>
    <t>Percentage Owned By Program</t>
  </si>
  <si>
    <t>No</t>
  </si>
  <si>
    <t>Executive Management Certification</t>
  </si>
  <si>
    <t>Comments may be attached to the back of this document or included in Item Details.</t>
  </si>
  <si>
    <t>(nearest dollar)</t>
  </si>
  <si>
    <t>TRANSFERS TO AND FROM APPROVED RESERVE FUNDS</t>
  </si>
  <si>
    <t>https://wiki.qut.edu.au/display/CPNS/National</t>
  </si>
  <si>
    <t>Account No.</t>
  </si>
  <si>
    <t>Account Name/Description</t>
  </si>
  <si>
    <t>CAPITAL INCOME &amp; FUNDING</t>
  </si>
  <si>
    <r>
      <t>Travel &amp; Accommodation</t>
    </r>
    <r>
      <rPr>
        <sz val="8"/>
        <rFont val="Arial"/>
        <family val="2"/>
      </rPr>
      <t xml:space="preserve"> (6-0710)
All travel expenses incurred in relation to staff employed by the non-profit.
* It includes airfares, taxi fares, accommodation, meals, sustenance, vehicle hire (eg. away from home) and incidental expenses incurred whilst away from home, train, taxis, tolls for motor vehicles and car parking to see clients and for permanent, part-time and casual staff.
* It excludes travel costs associated with clients/participants (these are included in Client Support Services 6-0110-6-0200).
* It also excludes travel costs associated with volunteers (these are included in Volunteer Costs (6-0730).</t>
    </r>
  </si>
  <si>
    <r>
      <t>Tenancy &amp; Property Supplies &amp; Services</t>
    </r>
    <r>
      <rPr>
        <sz val="8"/>
        <rFont val="Arial"/>
        <family val="2"/>
      </rPr>
      <t xml:space="preserve"> (6-0690)</t>
    </r>
    <r>
      <rPr>
        <b/>
        <sz val="8"/>
        <rFont val="Arial"/>
        <family val="2"/>
      </rPr>
      <t xml:space="preserve">
</t>
    </r>
    <r>
      <rPr>
        <sz val="8"/>
        <rFont val="Arial"/>
        <family val="2"/>
      </rPr>
      <t xml:space="preserve">This account includes all other property-related expenses including items such as pest control, air-conditioning and property services, body corporate fees, valuation fees and Centrepay fees. 
</t>
    </r>
  </si>
  <si>
    <t>6-0590</t>
  </si>
  <si>
    <t>6-0280</t>
  </si>
  <si>
    <r>
      <t xml:space="preserve">Depreciation - Plant &amp; Equipment                                                   </t>
    </r>
    <r>
      <rPr>
        <sz val="10"/>
        <rFont val="Arial"/>
        <family val="2"/>
      </rPr>
      <t xml:space="preserve">           </t>
    </r>
    <r>
      <rPr>
        <i/>
        <sz val="10"/>
        <color indexed="17"/>
        <rFont val="Arial"/>
        <family val="2"/>
      </rPr>
      <t xml:space="preserve">(Full details to be shown in </t>
    </r>
    <r>
      <rPr>
        <b/>
        <i/>
        <sz val="10"/>
        <color indexed="17"/>
        <rFont val="Arial"/>
        <family val="2"/>
      </rPr>
      <t>Attachment A</t>
    </r>
    <r>
      <rPr>
        <i/>
        <sz val="10"/>
        <color indexed="17"/>
        <rFont val="Arial"/>
        <family val="2"/>
      </rPr>
      <t>, List of Program Assets)</t>
    </r>
  </si>
  <si>
    <t>Revenue</t>
  </si>
  <si>
    <t>Capital Revenue</t>
  </si>
  <si>
    <t xml:space="preserve">Capital Expenditure </t>
  </si>
  <si>
    <t>Expenditure</t>
  </si>
  <si>
    <r>
      <t xml:space="preserve">Equipment Hire/Lease </t>
    </r>
    <r>
      <rPr>
        <sz val="8"/>
        <rFont val="Arial"/>
        <family val="2"/>
      </rPr>
      <t>(6-0320)</t>
    </r>
    <r>
      <rPr>
        <b/>
        <sz val="8"/>
        <rFont val="Arial"/>
        <family val="2"/>
      </rPr>
      <t xml:space="preserve">
</t>
    </r>
    <r>
      <rPr>
        <sz val="8"/>
        <rFont val="Arial"/>
        <family val="2"/>
      </rPr>
      <t>This account represents all hiring or operating leasing costs of equipment (photocopiers etc) by the non-profit organisation. 
• It excludes finance lease costs.
• It excludes motor vehicle leases.</t>
    </r>
  </si>
  <si>
    <t>6-0110         to                       6-0200</t>
  </si>
  <si>
    <t xml:space="preserve">Bad &amp; Doubtful Debts Expense (Rental Properties Only)
</t>
  </si>
  <si>
    <t xml:space="preserve">Rent - Rental Properties
</t>
  </si>
  <si>
    <t>6-0501           to                      6-0506</t>
  </si>
  <si>
    <t>Rent (Office Only)</t>
  </si>
  <si>
    <r>
      <t xml:space="preserve">Utilities (Excluding Rental Properties)
</t>
    </r>
    <r>
      <rPr>
        <sz val="10"/>
        <rFont val="Arial"/>
        <family val="2"/>
      </rPr>
      <t/>
    </r>
  </si>
  <si>
    <r>
      <t xml:space="preserve">Fees and Charges 
</t>
    </r>
    <r>
      <rPr>
        <sz val="8"/>
        <rFont val="Arial"/>
        <family val="2"/>
      </rPr>
      <t>4-4020 Fees and Charges –</t>
    </r>
    <r>
      <rPr>
        <i/>
        <sz val="8"/>
        <rFont val="Arial"/>
        <family val="2"/>
      </rPr>
      <t xml:space="preserve"> Restricted</t>
    </r>
    <r>
      <rPr>
        <sz val="8"/>
        <rFont val="Arial"/>
        <family val="2"/>
      </rPr>
      <t xml:space="preserve">. The restriction is required by some service agreements
4-4030 Fees and Charges – </t>
    </r>
    <r>
      <rPr>
        <i/>
        <sz val="8"/>
        <rFont val="Arial"/>
        <family val="2"/>
      </rPr>
      <t>Unrestricted</t>
    </r>
    <r>
      <rPr>
        <sz val="8"/>
        <rFont val="Arial"/>
        <family val="2"/>
      </rPr>
      <t xml:space="preserve">
4-4040 Other Fees and Charges
For cost recovery purposes refer to Recoupments (4-5035).</t>
    </r>
    <r>
      <rPr>
        <b/>
        <sz val="8"/>
        <rFont val="Arial"/>
        <family val="2"/>
      </rPr>
      <t xml:space="preserve">
</t>
    </r>
  </si>
  <si>
    <r>
      <t xml:space="preserve">Interest
</t>
    </r>
    <r>
      <rPr>
        <sz val="8"/>
        <rFont val="Arial"/>
        <family val="2"/>
      </rPr>
      <t xml:space="preserve">4-5010 Interest – </t>
    </r>
    <r>
      <rPr>
        <i/>
        <sz val="8"/>
        <rFont val="Arial"/>
        <family val="2"/>
      </rPr>
      <t xml:space="preserve">Restricted </t>
    </r>
    <r>
      <rPr>
        <sz val="8"/>
        <rFont val="Arial"/>
        <family val="2"/>
      </rPr>
      <t>represents bank interest earned on the investment of funds provided for a specific purpose.
4-5020 Interest –</t>
    </r>
    <r>
      <rPr>
        <i/>
        <sz val="8"/>
        <rFont val="Arial"/>
        <family val="2"/>
      </rPr>
      <t xml:space="preserve"> Unrestricted </t>
    </r>
    <r>
      <rPr>
        <sz val="8"/>
        <rFont val="Arial"/>
        <family val="2"/>
      </rPr>
      <t>includes interest earned on cash or banked funds, classified as operating funds.</t>
    </r>
    <r>
      <rPr>
        <b/>
        <sz val="8"/>
        <rFont val="Arial"/>
        <family val="2"/>
      </rPr>
      <t xml:space="preserve">
</t>
    </r>
  </si>
  <si>
    <t xml:space="preserve">6-0400            6-0410            6-0420          6-0440           </t>
  </si>
  <si>
    <r>
      <t xml:space="preserve">Insurance - General/Public Liability/Professional/Volunteers 
</t>
    </r>
    <r>
      <rPr>
        <sz val="8"/>
        <rFont val="Arial"/>
        <family val="2"/>
      </rPr>
      <t>6-0400 Insurance – General inludes accident, building and contents excluding rental properties.
6-0410 Insurance – Public Liability
6-0420 Insurance – Professional Indemnity
6-0440 Insurance – Volunteers
• It excludes motor vehicle insurance (6-0503) and workers' compensation (6-0609).
• It excludes Insurance - Rental Properties (6-0430) which is reported separately.</t>
    </r>
  </si>
  <si>
    <r>
      <t xml:space="preserve">Tenancy &amp; Property Supplies &amp; Services                                         </t>
    </r>
    <r>
      <rPr>
        <b/>
        <i/>
        <sz val="10"/>
        <rFont val="Arial"/>
        <family val="2"/>
      </rPr>
      <t xml:space="preserve"> </t>
    </r>
    <r>
      <rPr>
        <i/>
        <sz val="10"/>
        <color indexed="17"/>
        <rFont val="Arial"/>
        <family val="2"/>
      </rPr>
      <t xml:space="preserve">(Please record full details in </t>
    </r>
    <r>
      <rPr>
        <b/>
        <i/>
        <sz val="10"/>
        <color indexed="17"/>
        <rFont val="Arial"/>
        <family val="2"/>
      </rPr>
      <t>Comments</t>
    </r>
    <r>
      <rPr>
        <i/>
        <sz val="10"/>
        <color indexed="17"/>
        <rFont val="Arial"/>
        <family val="2"/>
      </rPr>
      <t xml:space="preserve"> or </t>
    </r>
    <r>
      <rPr>
        <b/>
        <i/>
        <sz val="10"/>
        <color indexed="17"/>
        <rFont val="Arial"/>
        <family val="2"/>
      </rPr>
      <t>Attachment C, Item Details</t>
    </r>
    <r>
      <rPr>
        <i/>
        <sz val="10"/>
        <color indexed="17"/>
        <rFont val="Arial"/>
        <family val="2"/>
      </rPr>
      <t>)</t>
    </r>
    <r>
      <rPr>
        <sz val="10"/>
        <color indexed="10"/>
        <rFont val="Arial"/>
        <family val="2"/>
      </rPr>
      <t xml:space="preserve">
</t>
    </r>
  </si>
  <si>
    <r>
      <t xml:space="preserve">Motor Vehicle Expenses                                                                    </t>
    </r>
    <r>
      <rPr>
        <i/>
        <sz val="10"/>
        <color indexed="17"/>
        <rFont val="Arial"/>
        <family val="2"/>
      </rPr>
      <t xml:space="preserve">(Please record full details in </t>
    </r>
    <r>
      <rPr>
        <b/>
        <i/>
        <sz val="10"/>
        <color indexed="17"/>
        <rFont val="Arial"/>
        <family val="2"/>
      </rPr>
      <t>Comments</t>
    </r>
    <r>
      <rPr>
        <i/>
        <sz val="10"/>
        <color indexed="17"/>
        <rFont val="Arial"/>
        <family val="2"/>
      </rPr>
      <t xml:space="preserve"> or </t>
    </r>
    <r>
      <rPr>
        <b/>
        <i/>
        <sz val="10"/>
        <color indexed="17"/>
        <rFont val="Arial"/>
        <family val="2"/>
      </rPr>
      <t>Attachment C, Item Details</t>
    </r>
    <r>
      <rPr>
        <i/>
        <sz val="10"/>
        <color indexed="17"/>
        <rFont val="Arial"/>
        <family val="2"/>
      </rPr>
      <t xml:space="preserve">)
</t>
    </r>
    <r>
      <rPr>
        <sz val="10"/>
        <rFont val="Arial"/>
        <family val="2"/>
      </rPr>
      <t/>
    </r>
  </si>
  <si>
    <r>
      <t xml:space="preserve">Printing/Stationery/Postage and Office Administration Expenses                                                                                      </t>
    </r>
    <r>
      <rPr>
        <i/>
        <sz val="10"/>
        <color indexed="17"/>
        <rFont val="Arial"/>
        <family val="2"/>
      </rPr>
      <t xml:space="preserve"> (Please record full details in </t>
    </r>
    <r>
      <rPr>
        <b/>
        <i/>
        <sz val="10"/>
        <color indexed="17"/>
        <rFont val="Arial"/>
        <family val="2"/>
      </rPr>
      <t>Comments</t>
    </r>
    <r>
      <rPr>
        <i/>
        <sz val="10"/>
        <color indexed="17"/>
        <rFont val="Arial"/>
        <family val="2"/>
      </rPr>
      <t xml:space="preserve"> or </t>
    </r>
    <r>
      <rPr>
        <b/>
        <i/>
        <sz val="10"/>
        <color indexed="17"/>
        <rFont val="Arial"/>
        <family val="2"/>
      </rPr>
      <t>Attachment C, Item Details</t>
    </r>
    <r>
      <rPr>
        <i/>
        <sz val="10"/>
        <color indexed="17"/>
        <rFont val="Arial"/>
        <family val="2"/>
      </rPr>
      <t>)</t>
    </r>
  </si>
  <si>
    <r>
      <t xml:space="preserve">Other Administration Expenses                                                               </t>
    </r>
    <r>
      <rPr>
        <i/>
        <sz val="10"/>
        <color indexed="17"/>
        <rFont val="Arial"/>
        <family val="2"/>
      </rPr>
      <t xml:space="preserve">(Please record full details in </t>
    </r>
    <r>
      <rPr>
        <b/>
        <i/>
        <sz val="10"/>
        <color indexed="17"/>
        <rFont val="Arial"/>
        <family val="2"/>
      </rPr>
      <t>Comments</t>
    </r>
    <r>
      <rPr>
        <i/>
        <sz val="10"/>
        <color indexed="17"/>
        <rFont val="Arial"/>
        <family val="2"/>
      </rPr>
      <t xml:space="preserve"> or </t>
    </r>
    <r>
      <rPr>
        <b/>
        <i/>
        <sz val="10"/>
        <color indexed="17"/>
        <rFont val="Arial"/>
        <family val="2"/>
      </rPr>
      <t>Attachment C, Item Details</t>
    </r>
    <r>
      <rPr>
        <i/>
        <sz val="10"/>
        <color indexed="17"/>
        <rFont val="Arial"/>
        <family val="2"/>
      </rPr>
      <t>)</t>
    </r>
  </si>
  <si>
    <t>OPERATING EXPENSES 
(refer to allowable/non allowable expenses and deductions in program specifications)</t>
  </si>
  <si>
    <t>SALARIES &amp; WAGES EXPENSES</t>
  </si>
  <si>
    <t>ADMINISTRATION SUPPLIES &amp; SERVICES</t>
  </si>
  <si>
    <r>
      <t>Audit Fees</t>
    </r>
    <r>
      <rPr>
        <sz val="8"/>
        <rFont val="Arial"/>
        <family val="2"/>
      </rPr>
      <t xml:space="preserve"> (6-0050)
This account includes fees directly associated with an audit of financial statements.
* It excludes accounting or bookkeeping fees (these are included in Accounting Fees     (6-0010).</t>
    </r>
  </si>
  <si>
    <r>
      <t xml:space="preserve">Board/Governance Expenses </t>
    </r>
    <r>
      <rPr>
        <sz val="8"/>
        <rFont val="Arial"/>
        <family val="2"/>
      </rPr>
      <t>(6-0085)
This account included any expenses related to boards, management committees, governance activities, finance committees, audit committees such as travel and accommodation for meetings, reimbursement of expenses to those on the committees (kept separate to organisational volunteers), Annual General Meeting expenses. This account includes costs of babysitting for volunteer board member to attend meetings (FBT implications will apply). This account excludes meeting fees, sitting fees, directors fees as these are part of salaries and wages.</t>
    </r>
  </si>
  <si>
    <r>
      <t xml:space="preserve">Repairs &amp; Maintenance </t>
    </r>
    <r>
      <rPr>
        <sz val="8"/>
        <rFont val="Arial"/>
        <family val="2"/>
      </rPr>
      <t>(6-0590)</t>
    </r>
    <r>
      <rPr>
        <b/>
        <sz val="8"/>
        <rFont val="Arial"/>
        <family val="2"/>
      </rPr>
      <t xml:space="preserve">
</t>
    </r>
    <r>
      <rPr>
        <sz val="8"/>
        <rFont val="Arial"/>
        <family val="2"/>
      </rPr>
      <t>This account represents all costs associated with the repair and maintenance of plant and equipment, buildings, and office furniture. It would also include other expenses relating to running a centre, eg gardening, mowing.
• It excludes repairs and maintenance of motor vehicles (6-0502)
• It also excludes expenses that relate to rental properties (6-0590)
• It also excludes repairs to computer equipment (6-0220)</t>
    </r>
  </si>
  <si>
    <t>Bank Charges</t>
  </si>
  <si>
    <r>
      <t xml:space="preserve">Motor Vehicle Expenses 
</t>
    </r>
    <r>
      <rPr>
        <sz val="8"/>
        <rFont val="Arial"/>
        <family val="2"/>
      </rPr>
      <t>6-0501 MV Fuel and Oil       
6-0502 MV Repairs &amp; Maintenance                                                                               
6-0503 MV Insurance                                                                                                               
6-0504 MV Registration                                                                                                    
6-0505 MV Lease Payments                                         
6-0506 MV Other</t>
    </r>
    <r>
      <rPr>
        <b/>
        <sz val="8"/>
        <rFont val="Arial"/>
        <family val="2"/>
      </rPr>
      <t xml:space="preserve">   </t>
    </r>
  </si>
  <si>
    <r>
      <t xml:space="preserve">S &amp; W Leave Entitlement Expenses        
</t>
    </r>
    <r>
      <rPr>
        <sz val="8"/>
        <rFont val="Arial"/>
        <family val="2"/>
      </rPr>
      <t>6-0601 S &amp; W Annual Leave Expense
6-0603 S &amp; W Sick Leave Expense  
6-0606 S &amp; W Long Service Leave Expense</t>
    </r>
    <r>
      <rPr>
        <b/>
        <sz val="8"/>
        <rFont val="Arial"/>
        <family val="2"/>
      </rPr>
      <t xml:space="preserve">    </t>
    </r>
  </si>
  <si>
    <t>Salaries &amp; Wages Other Expenses</t>
  </si>
  <si>
    <r>
      <t>S &amp; W Salaries and Wages</t>
    </r>
    <r>
      <rPr>
        <sz val="10"/>
        <rFont val="Arial"/>
        <family val="2"/>
      </rPr>
      <t xml:space="preserve">
</t>
    </r>
  </si>
  <si>
    <t>6-0611</t>
  </si>
  <si>
    <r>
      <t>Other/Sundry Income</t>
    </r>
    <r>
      <rPr>
        <i/>
        <sz val="10"/>
        <rFont val="Arial"/>
        <family val="2"/>
      </rPr>
      <t xml:space="preserve">
</t>
    </r>
    <r>
      <rPr>
        <i/>
        <sz val="10"/>
        <color indexed="17"/>
        <rFont val="Arial"/>
        <family val="2"/>
      </rPr>
      <t xml:space="preserve">(Please record full details in </t>
    </r>
    <r>
      <rPr>
        <b/>
        <i/>
        <sz val="10"/>
        <color indexed="17"/>
        <rFont val="Arial"/>
        <family val="2"/>
      </rPr>
      <t>Comments</t>
    </r>
    <r>
      <rPr>
        <i/>
        <sz val="10"/>
        <color indexed="17"/>
        <rFont val="Arial"/>
        <family val="2"/>
      </rPr>
      <t xml:space="preserve"> or </t>
    </r>
    <r>
      <rPr>
        <b/>
        <i/>
        <sz val="10"/>
        <color indexed="17"/>
        <rFont val="Arial"/>
        <family val="2"/>
      </rPr>
      <t>Attachment C</t>
    </r>
    <r>
      <rPr>
        <i/>
        <sz val="10"/>
        <color indexed="17"/>
        <rFont val="Arial"/>
        <family val="2"/>
      </rPr>
      <t>, Item Details)</t>
    </r>
  </si>
  <si>
    <r>
      <t xml:space="preserve">Assets Purchased &lt; $5,000 (Rental Properties Only)                                     </t>
    </r>
    <r>
      <rPr>
        <i/>
        <sz val="10"/>
        <color indexed="17"/>
        <rFont val="Arial"/>
        <family val="2"/>
      </rPr>
      <t xml:space="preserve"> (Please record full details in </t>
    </r>
    <r>
      <rPr>
        <b/>
        <i/>
        <sz val="10"/>
        <color indexed="17"/>
        <rFont val="Arial"/>
        <family val="2"/>
      </rPr>
      <t>Comments</t>
    </r>
    <r>
      <rPr>
        <i/>
        <sz val="10"/>
        <color indexed="17"/>
        <rFont val="Arial"/>
        <family val="2"/>
      </rPr>
      <t xml:space="preserve"> or </t>
    </r>
    <r>
      <rPr>
        <b/>
        <i/>
        <sz val="10"/>
        <color indexed="17"/>
        <rFont val="Arial"/>
        <family val="2"/>
      </rPr>
      <t>Attachment C, Item Details</t>
    </r>
    <r>
      <rPr>
        <i/>
        <sz val="10"/>
        <color indexed="17"/>
        <rFont val="Arial"/>
        <family val="2"/>
      </rPr>
      <t>)</t>
    </r>
  </si>
  <si>
    <r>
      <t xml:space="preserve">Transfers from Maintenance Reserve &amp; Other Approved Funds </t>
    </r>
    <r>
      <rPr>
        <sz val="10"/>
        <rFont val="Arial"/>
        <family val="2"/>
      </rPr>
      <t xml:space="preserve">
</t>
    </r>
    <r>
      <rPr>
        <b/>
        <i/>
        <sz val="10"/>
        <color indexed="17"/>
        <rFont val="Arial"/>
        <family val="2"/>
      </rPr>
      <t xml:space="preserve">(Please provide details on </t>
    </r>
    <r>
      <rPr>
        <i/>
        <sz val="10"/>
        <color indexed="17"/>
        <rFont val="Arial"/>
        <family val="2"/>
      </rPr>
      <t>Attachment C, Item Details</t>
    </r>
    <r>
      <rPr>
        <b/>
        <i/>
        <sz val="10"/>
        <color indexed="17"/>
        <rFont val="Arial"/>
        <family val="2"/>
      </rPr>
      <t xml:space="preserve"> if more than one Reserve Fund)</t>
    </r>
  </si>
  <si>
    <r>
      <t>Transfers to Maintenance Reserve &amp; Other Approved Funds</t>
    </r>
    <r>
      <rPr>
        <sz val="10"/>
        <rFont val="Arial"/>
        <family val="2"/>
      </rPr>
      <t xml:space="preserve">               </t>
    </r>
    <r>
      <rPr>
        <i/>
        <sz val="10"/>
        <color indexed="17"/>
        <rFont val="Arial"/>
        <family val="2"/>
      </rPr>
      <t xml:space="preserve">(Please provide details on </t>
    </r>
    <r>
      <rPr>
        <b/>
        <i/>
        <sz val="10"/>
        <color indexed="17"/>
        <rFont val="Arial"/>
        <family val="2"/>
      </rPr>
      <t xml:space="preserve">Attachment C, Item Details </t>
    </r>
    <r>
      <rPr>
        <i/>
        <sz val="10"/>
        <color indexed="17"/>
        <rFont val="Arial"/>
        <family val="2"/>
      </rPr>
      <t xml:space="preserve">if more than one Reserve Fund) </t>
    </r>
    <r>
      <rPr>
        <sz val="10"/>
        <rFont val="Arial"/>
        <family val="2"/>
      </rPr>
      <t xml:space="preserve">                                                         </t>
    </r>
    <r>
      <rPr>
        <b/>
        <sz val="10"/>
        <rFont val="Arial"/>
        <family val="2"/>
      </rPr>
      <t xml:space="preserve">                                                          </t>
    </r>
    <r>
      <rPr>
        <sz val="10"/>
        <rFont val="Arial"/>
        <family val="2"/>
      </rPr>
      <t>(</t>
    </r>
    <r>
      <rPr>
        <sz val="10"/>
        <color indexed="10"/>
        <rFont val="Arial"/>
        <family val="2"/>
      </rPr>
      <t>Not to be entered as a negative)</t>
    </r>
  </si>
  <si>
    <r>
      <t>S &amp; W Salaries and Wages</t>
    </r>
    <r>
      <rPr>
        <sz val="8"/>
        <rFont val="Arial"/>
        <family val="2"/>
      </rPr>
      <t xml:space="preserve"> (6-0611)                                                                           Represents all salaries and wages paid to all staff employed by the nonprofit organisation on a permantent or casual basis (including replacement staff) by the nonprofit organisation. Excludes Leave Entitlements and other On-cost provisions</t>
    </r>
  </si>
  <si>
    <r>
      <t xml:space="preserve">S &amp; W Leave Entitlement Expenses                                                         </t>
    </r>
    <r>
      <rPr>
        <i/>
        <sz val="10"/>
        <color indexed="17"/>
        <rFont val="Arial"/>
        <family val="2"/>
      </rPr>
      <t xml:space="preserve"> (Please record full details in </t>
    </r>
    <r>
      <rPr>
        <b/>
        <i/>
        <sz val="10"/>
        <color indexed="17"/>
        <rFont val="Arial"/>
        <family val="2"/>
      </rPr>
      <t>Comments</t>
    </r>
    <r>
      <rPr>
        <i/>
        <sz val="10"/>
        <color indexed="17"/>
        <rFont val="Arial"/>
        <family val="2"/>
      </rPr>
      <t xml:space="preserve"> or </t>
    </r>
    <r>
      <rPr>
        <b/>
        <i/>
        <sz val="10"/>
        <color indexed="17"/>
        <rFont val="Arial"/>
        <family val="2"/>
      </rPr>
      <t>Attachment C, Item Details</t>
    </r>
    <r>
      <rPr>
        <i/>
        <sz val="10"/>
        <color indexed="17"/>
        <rFont val="Arial"/>
        <family val="2"/>
      </rPr>
      <t xml:space="preserve">)    </t>
    </r>
    <r>
      <rPr>
        <b/>
        <sz val="10"/>
        <rFont val="Arial"/>
        <family val="2"/>
      </rPr>
      <t xml:space="preserve">                                              </t>
    </r>
  </si>
  <si>
    <t>TOTAL NET CAPITAL EXPENSES</t>
  </si>
  <si>
    <t>SHP</t>
  </si>
  <si>
    <t>Supported Housing Programs</t>
  </si>
  <si>
    <t>Supported Housing Program (SHP)</t>
  </si>
  <si>
    <t>Rent Start Program (RSP)</t>
  </si>
  <si>
    <t xml:space="preserve">     Audited Annual Financial Statements and signed Audit Report</t>
  </si>
  <si>
    <t>Date Acquired</t>
  </si>
  <si>
    <t>Date Disposed</t>
  </si>
  <si>
    <t>Depreciation</t>
  </si>
  <si>
    <t>Rate %</t>
  </si>
  <si>
    <t>Expense</t>
  </si>
  <si>
    <t>P</t>
  </si>
  <si>
    <t>Receipts &amp; Expenditure - Program</t>
  </si>
  <si>
    <t>AHP</t>
  </si>
  <si>
    <t>Affordable Housing Program</t>
  </si>
  <si>
    <t>Departmental Approval</t>
  </si>
  <si>
    <t>Yes/No</t>
  </si>
  <si>
    <t>●  The line item total on this sheet must equal the total from the specific line item in the Receipt &amp; Expenditure. Expand or modify this document as required.</t>
  </si>
  <si>
    <r>
      <t>NET CAPITAL SURPLUS/DEFICIT</t>
    </r>
    <r>
      <rPr>
        <i/>
        <sz val="10"/>
        <rFont val="Arial"/>
        <family val="2"/>
      </rPr>
      <t xml:space="preserve">
This is the total capital income less total capital expenses.</t>
    </r>
  </si>
  <si>
    <t>both "0"</t>
  </si>
  <si>
    <t>prior yr "0"</t>
  </si>
  <si>
    <t xml:space="preserve"> +/- 1K</t>
  </si>
  <si>
    <t>Crisis Accommodation Program</t>
  </si>
  <si>
    <t>Community Managed Studio Units</t>
  </si>
  <si>
    <t>Community Managed Studio Units (CMSU)</t>
  </si>
  <si>
    <t>&gt; 10%</t>
  </si>
  <si>
    <t>Comment Req'd</t>
  </si>
  <si>
    <t>Display Message</t>
  </si>
  <si>
    <r>
      <t xml:space="preserve">Property Acquisition Costs
</t>
    </r>
    <r>
      <rPr>
        <sz val="10"/>
        <rFont val="Arial"/>
        <family val="2"/>
      </rPr>
      <t>Costs associated with the purchase of land/dwelling.</t>
    </r>
  </si>
  <si>
    <t>●  Where a line item from the Profit &amp; Loss or Balance Sheet exceeds one item, please provide a breakdown above.</t>
  </si>
  <si>
    <r>
      <t>RECEIPTS AND INCOME</t>
    </r>
    <r>
      <rPr>
        <sz val="10"/>
        <color indexed="12"/>
        <rFont val="Arial"/>
        <family val="2"/>
      </rPr>
      <t xml:space="preserve">
Also referred to as Revenue in the Standard Chart of Accounts.   </t>
    </r>
    <r>
      <rPr>
        <sz val="10"/>
        <color indexed="10"/>
        <rFont val="Arial"/>
        <family val="2"/>
      </rPr>
      <t>(Only report actual grant receipts)</t>
    </r>
  </si>
  <si>
    <t>Schedule of Current Management Committee Members</t>
  </si>
  <si>
    <t>6-0040</t>
  </si>
  <si>
    <t>Total Income</t>
  </si>
  <si>
    <t>4-5050</t>
  </si>
  <si>
    <t>6-0530</t>
  </si>
  <si>
    <t>6-0210</t>
  </si>
  <si>
    <t>6-0607</t>
  </si>
  <si>
    <t>6-0609</t>
  </si>
  <si>
    <t>6-0230</t>
  </si>
  <si>
    <t>6-0070</t>
  </si>
  <si>
    <t>6-0220</t>
  </si>
  <si>
    <t>6-0450</t>
  </si>
  <si>
    <t>Other Program</t>
  </si>
  <si>
    <t>Queensland Indigenous Alcohol Diversion Program (QIADP)</t>
  </si>
  <si>
    <t>Same House Different Landlord (SHDL)</t>
  </si>
  <si>
    <t>●  If your accounting system generates separate depreciation schedules or your auditor produces them, for plant and equipment, those schedules can be provided in place of this Attachment.</t>
  </si>
  <si>
    <t>CMSU</t>
  </si>
  <si>
    <r>
      <t xml:space="preserve">Please tick </t>
    </r>
    <r>
      <rPr>
        <sz val="10"/>
        <rFont val="Wingdings 2"/>
        <family val="1"/>
        <charset val="2"/>
      </rPr>
      <t>R</t>
    </r>
    <r>
      <rPr>
        <sz val="10"/>
        <rFont val="Arial"/>
        <family val="2"/>
      </rPr>
      <t xml:space="preserve"> items included.  If any items are not included please provide an explanation below.</t>
    </r>
  </si>
  <si>
    <t>MUST be certified by the current President/Chairperson (Management Committee) or by the current CEO (Board of Management)</t>
  </si>
  <si>
    <t>Drug Court Program</t>
  </si>
  <si>
    <t>Same House Different Landlord</t>
  </si>
  <si>
    <t>Variance</t>
  </si>
  <si>
    <t>Comments</t>
  </si>
  <si>
    <t>Service Provider Name:</t>
  </si>
  <si>
    <t>Legal Entity Name:</t>
  </si>
  <si>
    <t>Job Role:</t>
  </si>
  <si>
    <t>Phone:</t>
  </si>
  <si>
    <t>Email:</t>
  </si>
  <si>
    <t>Bookkeeper</t>
  </si>
  <si>
    <t>Finance Officer</t>
  </si>
  <si>
    <t>Accountant</t>
  </si>
  <si>
    <t>Treasurer</t>
  </si>
  <si>
    <t>President</t>
  </si>
  <si>
    <t>Chief Executive Officer</t>
  </si>
  <si>
    <t>Chairperson</t>
  </si>
  <si>
    <t>Crisis Accommodation Program Headlease (CAP HL)</t>
  </si>
  <si>
    <t>Home and Community Care Program (HACC)</t>
  </si>
  <si>
    <t>Tenant Advice and Advocacy Service (Qld) Program (TAASQ)</t>
  </si>
  <si>
    <t>Long Term Community Housing Program (LTCHP)</t>
  </si>
  <si>
    <t>( % )</t>
  </si>
  <si>
    <t>( $ )</t>
  </si>
  <si>
    <t>1-7140</t>
  </si>
  <si>
    <t>6-0000</t>
  </si>
  <si>
    <t>6-0010</t>
  </si>
  <si>
    <t>6-0050</t>
  </si>
  <si>
    <t>Amount This Year</t>
  </si>
  <si>
    <t>Column1</t>
  </si>
  <si>
    <t>Amount Last Year</t>
  </si>
  <si>
    <t>6-0080</t>
  </si>
  <si>
    <t>ATTACHMENT ( A )</t>
  </si>
  <si>
    <t>6-0720</t>
  </si>
  <si>
    <t>Residential Address</t>
  </si>
  <si>
    <t>1-7160</t>
  </si>
  <si>
    <t>6-0570</t>
  </si>
  <si>
    <t>6-0700</t>
  </si>
  <si>
    <t>6-0430</t>
  </si>
  <si>
    <t>6-0560</t>
  </si>
  <si>
    <t>6-0580</t>
  </si>
  <si>
    <t>"Same as Legal Entity"</t>
  </si>
  <si>
    <t>6-0690</t>
  </si>
  <si>
    <t>Total Capital Income</t>
  </si>
  <si>
    <t>Total Capital Expenditure</t>
  </si>
  <si>
    <t>TOTAL EXPENSES</t>
  </si>
  <si>
    <t>4-1050</t>
  </si>
  <si>
    <t xml:space="preserve">In our opinion the following pages have been drawn up to show fairly the operating result and financial position of the  </t>
  </si>
  <si>
    <t>Vice-President</t>
  </si>
  <si>
    <t>6-0710</t>
  </si>
  <si>
    <t>1-7120</t>
  </si>
  <si>
    <t>4-0000</t>
  </si>
  <si>
    <t>4-1060</t>
  </si>
  <si>
    <t>4-1040</t>
  </si>
  <si>
    <t>4-5030</t>
  </si>
  <si>
    <t>SHDL</t>
  </si>
  <si>
    <t>Explanation for missing items and/or attachments:</t>
  </si>
  <si>
    <t>Secretary</t>
  </si>
  <si>
    <t>Board Member</t>
  </si>
  <si>
    <t>Director</t>
  </si>
  <si>
    <t>Committee Member</t>
  </si>
  <si>
    <t>CERTIFICATION BLOCK</t>
  </si>
  <si>
    <t>"Same as Postal"</t>
  </si>
  <si>
    <t>Other</t>
  </si>
  <si>
    <t>Postal Address:</t>
  </si>
  <si>
    <t>Office Address:</t>
  </si>
  <si>
    <t>Non Recurrent Programs</t>
  </si>
  <si>
    <t>Community Rent Scheme</t>
  </si>
  <si>
    <t>Accountant/Finance Officer/Bookkeeper Contact Details</t>
  </si>
  <si>
    <t>Capital Expenditure Statement - Program</t>
  </si>
  <si>
    <t>This acquittal is an internal working document for departmental use only. This document is aligned with the National Standard Chart of Accounts (NSCOA) for Non Profit Organisations, following a COAG decision in April 2010 to culminate the SCOA documents created for each of the states into a single document. For further details about the NSCOA please refer to the following website:-</t>
  </si>
  <si>
    <t>4-5035</t>
  </si>
  <si>
    <t>Recoupments</t>
  </si>
  <si>
    <t>6-0445</t>
  </si>
  <si>
    <t>TOTAL PROPERTY EXPENSES</t>
  </si>
  <si>
    <t>TOTAL MATERIAL SUPPLIES, CONTRACTOR PAYMENTS, TOOLS/EQUIPMENT</t>
  </si>
  <si>
    <t>TOTAL EMPLOYMENT EXPENSES</t>
  </si>
  <si>
    <t>6-0085</t>
  </si>
  <si>
    <t>6-0480</t>
  </si>
  <si>
    <t>TOTAL ADMINISTRATION SUPPLIES &amp; SERVICES</t>
  </si>
  <si>
    <t>Component</t>
  </si>
  <si>
    <t>Revenue &amp; Expenditure Sheet</t>
  </si>
  <si>
    <t>Capital Expenditure Sheet</t>
  </si>
  <si>
    <t>Att (A) - List of Program Assets</t>
  </si>
  <si>
    <t>Revenue &amp; Expenditure Statement</t>
  </si>
  <si>
    <r>
      <t xml:space="preserve">Other/Sundry Income </t>
    </r>
    <r>
      <rPr>
        <sz val="8"/>
        <rFont val="Arial"/>
        <family val="2"/>
      </rPr>
      <t>(4-5050)                                                                                                Includes reimbursement of funds for salaries and wages paid by a third party when staff are required to be replaced excluding workcover/workers compensation which should be a sub-account under Salaries and Wages (6-0600 - 6-0609). Includes employees contributions to fringe benefits and volunteer income.</t>
    </r>
  </si>
  <si>
    <r>
      <t xml:space="preserve">Repairs &amp; Maintenance - Rental Properties </t>
    </r>
    <r>
      <rPr>
        <sz val="8"/>
        <rFont val="Arial"/>
        <family val="2"/>
      </rPr>
      <t>(6-0595)
This account includes all repairs and maintenance incurred by the non-profit organisation that relate to rental properties including make good expenses.</t>
    </r>
  </si>
  <si>
    <t xml:space="preserve">6-0595 </t>
  </si>
  <si>
    <t>Refer NSCOA Definitions</t>
  </si>
  <si>
    <r>
      <t xml:space="preserve">Computer Expenses </t>
    </r>
    <r>
      <rPr>
        <sz val="8"/>
        <rFont val="Arial"/>
        <family val="2"/>
      </rPr>
      <t>(6-0220)
This account includes all computer costs, including e-mail, internet and website development and maintenance. It also includes the cost of computer software expensed (but excludes training costs). Whilst most costs of development and maintenance of websites are an expense, in some limited instances, the costs may be capitalised.
* This account excludes telecommunication and internet charges.
* This account excludes computer equipment &lt;$5,000 (included in Assets &lt; $5,000).
* This account includes the repairs and maintenance of computers (unless separately disclosed).</t>
    </r>
  </si>
  <si>
    <t>ERAP</t>
  </si>
  <si>
    <r>
      <t xml:space="preserve">Assets Purchased &lt; $5,000 (HAS Only)                            </t>
    </r>
    <r>
      <rPr>
        <b/>
        <i/>
        <sz val="10"/>
        <rFont val="Arial"/>
        <family val="2"/>
      </rPr>
      <t xml:space="preserve"> </t>
    </r>
    <r>
      <rPr>
        <i/>
        <sz val="10"/>
        <color indexed="17"/>
        <rFont val="Arial"/>
        <family val="2"/>
      </rPr>
      <t xml:space="preserve"> (Please record full details in </t>
    </r>
    <r>
      <rPr>
        <b/>
        <i/>
        <sz val="10"/>
        <color indexed="17"/>
        <rFont val="Arial"/>
        <family val="2"/>
      </rPr>
      <t xml:space="preserve">Comments </t>
    </r>
    <r>
      <rPr>
        <i/>
        <sz val="10"/>
        <color indexed="17"/>
        <rFont val="Arial"/>
        <family val="2"/>
      </rPr>
      <t>or</t>
    </r>
    <r>
      <rPr>
        <b/>
        <i/>
        <sz val="10"/>
        <color indexed="17"/>
        <rFont val="Arial"/>
        <family val="2"/>
      </rPr>
      <t xml:space="preserve"> Attachment C, Item Details</t>
    </r>
    <r>
      <rPr>
        <i/>
        <sz val="10"/>
        <color indexed="17"/>
        <rFont val="Arial"/>
        <family val="2"/>
      </rPr>
      <t>)</t>
    </r>
  </si>
  <si>
    <t xml:space="preserve">Bad &amp; Doubtful Debts Expense (HAS Contributions Only)
</t>
  </si>
  <si>
    <t>Consultancy Fees (HAS Clients Only)</t>
  </si>
  <si>
    <t>Client Support Services (HAS Clients Only)</t>
  </si>
  <si>
    <t>Client Support Consumables (HAS Clients Only)</t>
  </si>
  <si>
    <t>Equipment Hire/Lease (HAS Activities Only)</t>
  </si>
  <si>
    <t xml:space="preserve">Repairs and Maintenance (HAS Equipment Only)                                                      </t>
  </si>
  <si>
    <r>
      <t>Consultancy Fees</t>
    </r>
    <r>
      <rPr>
        <sz val="8"/>
        <rFont val="Arial"/>
        <family val="2"/>
      </rPr>
      <t xml:space="preserve"> (6-0230)
This account covers fees paid to external consultants and contractors with respect to delivery of funded services. Tendering costs to be included. Translation fees for the organisation are included however translation fees for clients are excluded and
included in Client Support Services (6-0110 to 6-0200). Includes panel and recruitment costs and non accounting fees by the accountant or accounting firms eg. development of training manuals.
* It excludes year end audit fees, accounting fees, legal fees, evaluators' fees, auspicing fees, and management service fees and agency temp staff.</t>
    </r>
  </si>
  <si>
    <r>
      <t>Depreciation - Rental Properties</t>
    </r>
    <r>
      <rPr>
        <sz val="8"/>
        <rFont val="Arial"/>
        <family val="2"/>
      </rPr>
      <t xml:space="preserve"> (6-0280)
Depreciation expense for the current year relating to rental properties.
(Details to be shown in Attachment A, List of Program Assets)</t>
    </r>
  </si>
  <si>
    <r>
      <t>Depreciation - Building</t>
    </r>
    <r>
      <rPr>
        <sz val="8"/>
        <rFont val="Arial"/>
        <family val="2"/>
      </rPr>
      <t xml:space="preserve"> (6-0250)
Depreciation expense for the current year relating to buildings funded/acquired using program funds.</t>
    </r>
  </si>
  <si>
    <r>
      <t>Depreciation - Motor Vehicle</t>
    </r>
    <r>
      <rPr>
        <sz val="8"/>
        <rFont val="Arial"/>
        <family val="2"/>
      </rPr>
      <t xml:space="preserve"> (6-0260)
Depreciation expense for the current year relating to motor vehicles acquired using program funds.</t>
    </r>
  </si>
  <si>
    <r>
      <t>Depreciation - Plant &amp; Equipment</t>
    </r>
    <r>
      <rPr>
        <sz val="8"/>
        <rFont val="Arial"/>
        <family val="2"/>
      </rPr>
      <t xml:space="preserve"> (6-0270)
Depreciation expense for the current year relating to plant and
equipment acquired using program funds. If the organisation maintains separate general ledger
accounts for furniture and fittings OR IT, OR any other plant and
equipment, a separate depreciation account should be created for each.</t>
    </r>
  </si>
  <si>
    <r>
      <t xml:space="preserve">Intangibles </t>
    </r>
    <r>
      <rPr>
        <sz val="8"/>
        <rFont val="Arial"/>
        <family val="2"/>
      </rPr>
      <t xml:space="preserve">(1-7180)     </t>
    </r>
    <r>
      <rPr>
        <b/>
        <sz val="8"/>
        <rFont val="Arial"/>
        <family val="2"/>
      </rPr>
      <t xml:space="preserve">                                                                                                                     
</t>
    </r>
    <r>
      <rPr>
        <sz val="8"/>
        <rFont val="Arial"/>
        <family val="2"/>
      </rPr>
      <t>This amount represents intangibles purchased using program funds of financed by lease/borrowing arrangements where the borrowings are to be repaid from program funds. (not internally generated) e.g. goodwill, distribution rights, intellectual property, licences, patents, trademarks . Note also a sub-account structure could be used here include work in progress over the course of a project such as computer software implementation</t>
    </r>
    <r>
      <rPr>
        <b/>
        <sz val="8"/>
        <rFont val="Arial"/>
        <family val="2"/>
      </rPr>
      <t xml:space="preserve">
</t>
    </r>
  </si>
  <si>
    <t xml:space="preserve"> List of Program Non-Current Assets</t>
  </si>
  <si>
    <r>
      <t xml:space="preserve">Principal Repayment of Loan &amp; Other Borrowings                                                                  </t>
    </r>
    <r>
      <rPr>
        <sz val="10"/>
        <rFont val="Arial"/>
        <family val="2"/>
      </rPr>
      <t xml:space="preserve">These payments result in the reduction of loan balances where the loan was used to acquire/purchase capital assets to be used for the program </t>
    </r>
    <r>
      <rPr>
        <i/>
        <sz val="10"/>
        <color indexed="17"/>
        <rFont val="Arial"/>
        <family val="2"/>
      </rPr>
      <t xml:space="preserve">(including loans entered into as a result of the </t>
    </r>
    <r>
      <rPr>
        <b/>
        <i/>
        <sz val="10"/>
        <color indexed="17"/>
        <rFont val="Arial"/>
        <family val="2"/>
      </rPr>
      <t>Nation Building Economic Stimulus Plan</t>
    </r>
    <r>
      <rPr>
        <i/>
        <sz val="10"/>
        <color indexed="17"/>
        <rFont val="Arial"/>
        <family val="2"/>
      </rPr>
      <t>, where loan repayments are serviced by program surpluses. Do not include interest payments)</t>
    </r>
  </si>
  <si>
    <r>
      <t>Principal Repayment of Loan &amp; Other Borrowings</t>
    </r>
    <r>
      <rPr>
        <sz val="8"/>
        <rFont val="Arial"/>
        <family val="2"/>
      </rPr>
      <t xml:space="preserve">   
2-2210 Hire Purchase Liability
2-2220 Lease Liability
2-2230 Loans Payable
Involves repayment of borrowings from Program Funds.</t>
    </r>
  </si>
  <si>
    <r>
      <t xml:space="preserve">Plant &amp; Equipment
</t>
    </r>
    <r>
      <rPr>
        <i/>
        <sz val="10"/>
        <color indexed="17"/>
        <rFont val="Arial"/>
        <family val="2"/>
      </rPr>
      <t xml:space="preserve">(Please record full details of each item on </t>
    </r>
    <r>
      <rPr>
        <b/>
        <i/>
        <sz val="10"/>
        <color indexed="17"/>
        <rFont val="Arial"/>
        <family val="2"/>
      </rPr>
      <t>Attachment A</t>
    </r>
    <r>
      <rPr>
        <i/>
        <sz val="10"/>
        <color indexed="17"/>
        <rFont val="Arial"/>
        <family val="2"/>
      </rPr>
      <t xml:space="preserve">, List of Program Non-Current Assets.  Further details of the acquisition can be provided in Comments or </t>
    </r>
    <r>
      <rPr>
        <b/>
        <i/>
        <sz val="10"/>
        <color indexed="17"/>
        <rFont val="Arial"/>
        <family val="2"/>
      </rPr>
      <t>Attachment C</t>
    </r>
    <r>
      <rPr>
        <i/>
        <sz val="10"/>
        <color indexed="17"/>
        <rFont val="Arial"/>
        <family val="2"/>
      </rPr>
      <t>, Item Details)</t>
    </r>
  </si>
  <si>
    <r>
      <t xml:space="preserve">Motor Vehicles
</t>
    </r>
    <r>
      <rPr>
        <i/>
        <sz val="10"/>
        <color indexed="17"/>
        <rFont val="Arial"/>
        <family val="2"/>
      </rPr>
      <t xml:space="preserve">(Please record full details of each item on </t>
    </r>
    <r>
      <rPr>
        <b/>
        <i/>
        <sz val="10"/>
        <color indexed="17"/>
        <rFont val="Arial"/>
        <family val="2"/>
      </rPr>
      <t>Attachment A</t>
    </r>
    <r>
      <rPr>
        <i/>
        <sz val="10"/>
        <color indexed="17"/>
        <rFont val="Arial"/>
        <family val="2"/>
      </rPr>
      <t xml:space="preserve">, List of Program Non-Current Assets.  Further details of the acquisition can be provided in Comments or </t>
    </r>
    <r>
      <rPr>
        <b/>
        <i/>
        <sz val="10"/>
        <color indexed="17"/>
        <rFont val="Arial"/>
        <family val="2"/>
      </rPr>
      <t>Attachment C</t>
    </r>
    <r>
      <rPr>
        <i/>
        <sz val="10"/>
        <color indexed="17"/>
        <rFont val="Arial"/>
        <family val="2"/>
      </rPr>
      <t>,</t>
    </r>
    <r>
      <rPr>
        <b/>
        <i/>
        <sz val="10"/>
        <color indexed="17"/>
        <rFont val="Arial"/>
        <family val="2"/>
      </rPr>
      <t xml:space="preserve"> Item Details</t>
    </r>
    <r>
      <rPr>
        <i/>
        <sz val="10"/>
        <color indexed="17"/>
        <rFont val="Arial"/>
        <family val="2"/>
      </rPr>
      <t>)</t>
    </r>
  </si>
  <si>
    <r>
      <t xml:space="preserve">Other Non-Current Assets </t>
    </r>
    <r>
      <rPr>
        <sz val="10"/>
        <color indexed="17"/>
        <rFont val="Arial"/>
        <family val="2"/>
      </rPr>
      <t xml:space="preserve">                                                                  </t>
    </r>
    <r>
      <rPr>
        <i/>
        <sz val="10"/>
        <color indexed="17"/>
        <rFont val="Arial"/>
        <family val="2"/>
      </rPr>
      <t xml:space="preserve">( Record transfers back to program surpluses as negative capital expenditure and please record full details of each account in </t>
    </r>
    <r>
      <rPr>
        <b/>
        <i/>
        <sz val="10"/>
        <color indexed="17"/>
        <rFont val="Arial"/>
        <family val="2"/>
      </rPr>
      <t xml:space="preserve">Comments </t>
    </r>
    <r>
      <rPr>
        <i/>
        <sz val="10"/>
        <color indexed="17"/>
        <rFont val="Arial"/>
        <family val="2"/>
      </rPr>
      <t xml:space="preserve">or </t>
    </r>
    <r>
      <rPr>
        <b/>
        <i/>
        <sz val="10"/>
        <color indexed="17"/>
        <rFont val="Arial"/>
        <family val="2"/>
      </rPr>
      <t>Attachment C</t>
    </r>
    <r>
      <rPr>
        <i/>
        <sz val="10"/>
        <color indexed="17"/>
        <rFont val="Arial"/>
        <family val="2"/>
      </rPr>
      <t>, Item Details)</t>
    </r>
  </si>
  <si>
    <r>
      <t xml:space="preserve">Intangibles                                                                              </t>
    </r>
    <r>
      <rPr>
        <b/>
        <i/>
        <sz val="10"/>
        <rFont val="Arial"/>
        <family val="2"/>
      </rPr>
      <t xml:space="preserve">  </t>
    </r>
    <r>
      <rPr>
        <i/>
        <sz val="10"/>
        <color indexed="17"/>
        <rFont val="Arial"/>
        <family val="2"/>
      </rPr>
      <t>(Please record full details in</t>
    </r>
    <r>
      <rPr>
        <b/>
        <i/>
        <sz val="10"/>
        <color indexed="17"/>
        <rFont val="Arial"/>
        <family val="2"/>
      </rPr>
      <t xml:space="preserve"> Comments </t>
    </r>
    <r>
      <rPr>
        <i/>
        <sz val="10"/>
        <color indexed="17"/>
        <rFont val="Arial"/>
        <family val="2"/>
      </rPr>
      <t xml:space="preserve">or </t>
    </r>
    <r>
      <rPr>
        <b/>
        <i/>
        <sz val="10"/>
        <color indexed="17"/>
        <rFont val="Arial"/>
        <family val="2"/>
      </rPr>
      <t>Attachment C, Item Details</t>
    </r>
    <r>
      <rPr>
        <sz val="10"/>
        <color indexed="17"/>
        <rFont val="Arial"/>
        <family val="2"/>
      </rPr>
      <t>)</t>
    </r>
  </si>
  <si>
    <r>
      <t>Rental Property Furniture and Fittings</t>
    </r>
    <r>
      <rPr>
        <sz val="10"/>
        <rFont val="Arial"/>
        <family val="2"/>
      </rPr>
      <t xml:space="preserve">
</t>
    </r>
    <r>
      <rPr>
        <i/>
        <sz val="10"/>
        <color indexed="17"/>
        <rFont val="Arial"/>
        <family val="2"/>
      </rPr>
      <t xml:space="preserve">(Please record full details of each item on </t>
    </r>
    <r>
      <rPr>
        <b/>
        <i/>
        <sz val="10"/>
        <color indexed="17"/>
        <rFont val="Arial"/>
        <family val="2"/>
      </rPr>
      <t>Attachment A</t>
    </r>
    <r>
      <rPr>
        <i/>
        <sz val="10"/>
        <color indexed="17"/>
        <rFont val="Arial"/>
        <family val="2"/>
      </rPr>
      <t xml:space="preserve">, List of Program Non-Current Assets.  Further details of the acquisition can be provided in Comments or </t>
    </r>
    <r>
      <rPr>
        <b/>
        <i/>
        <sz val="10"/>
        <color indexed="17"/>
        <rFont val="Arial"/>
        <family val="2"/>
      </rPr>
      <t>Attachment C</t>
    </r>
    <r>
      <rPr>
        <i/>
        <sz val="10"/>
        <color indexed="17"/>
        <rFont val="Arial"/>
        <family val="2"/>
      </rPr>
      <t xml:space="preserve">, </t>
    </r>
    <r>
      <rPr>
        <b/>
        <i/>
        <sz val="10"/>
        <color indexed="17"/>
        <rFont val="Arial"/>
        <family val="2"/>
      </rPr>
      <t>Item Details</t>
    </r>
    <r>
      <rPr>
        <i/>
        <sz val="10"/>
        <color indexed="17"/>
        <rFont val="Arial"/>
        <family val="2"/>
      </rPr>
      <t>)</t>
    </r>
  </si>
  <si>
    <r>
      <t xml:space="preserve">Construction Costs                                                                     </t>
    </r>
    <r>
      <rPr>
        <sz val="10"/>
        <rFont val="Arial"/>
        <family val="2"/>
      </rPr>
      <t xml:space="preserve">Costs associated with constructing a new building or improvement, upgrading/refurbishing an existing building or improvement                    </t>
    </r>
    <r>
      <rPr>
        <i/>
        <sz val="10"/>
        <color indexed="17"/>
        <rFont val="Arial"/>
        <family val="2"/>
      </rPr>
      <t xml:space="preserve">(Please record full details of each account in </t>
    </r>
    <r>
      <rPr>
        <b/>
        <i/>
        <sz val="10"/>
        <color indexed="17"/>
        <rFont val="Arial"/>
        <family val="2"/>
      </rPr>
      <t>Comments</t>
    </r>
    <r>
      <rPr>
        <i/>
        <sz val="10"/>
        <color indexed="17"/>
        <rFont val="Arial"/>
        <family val="2"/>
      </rPr>
      <t xml:space="preserve"> or</t>
    </r>
    <r>
      <rPr>
        <b/>
        <i/>
        <sz val="10"/>
        <color indexed="17"/>
        <rFont val="Arial"/>
        <family val="2"/>
      </rPr>
      <t xml:space="preserve"> Attachment C</t>
    </r>
    <r>
      <rPr>
        <i/>
        <sz val="10"/>
        <color indexed="17"/>
        <rFont val="Arial"/>
        <family val="2"/>
      </rPr>
      <t xml:space="preserve">, </t>
    </r>
    <r>
      <rPr>
        <b/>
        <i/>
        <sz val="10"/>
        <color indexed="17"/>
        <rFont val="Arial"/>
        <family val="2"/>
      </rPr>
      <t>Item Details</t>
    </r>
    <r>
      <rPr>
        <i/>
        <sz val="10"/>
        <color indexed="17"/>
        <rFont val="Arial"/>
        <family val="2"/>
      </rPr>
      <t xml:space="preserve">) </t>
    </r>
  </si>
  <si>
    <r>
      <t xml:space="preserve">Other Capital Grants &amp; Contributions </t>
    </r>
    <r>
      <rPr>
        <sz val="10"/>
        <rFont val="Arial"/>
        <family val="2"/>
      </rPr>
      <t xml:space="preserve">
Other Capital Contributions related to the program.                                 </t>
    </r>
    <r>
      <rPr>
        <i/>
        <sz val="10"/>
        <color indexed="17"/>
        <rFont val="Arial"/>
        <family val="2"/>
      </rPr>
      <t xml:space="preserve">(Please record full details of each account in </t>
    </r>
    <r>
      <rPr>
        <b/>
        <i/>
        <sz val="10"/>
        <color indexed="17"/>
        <rFont val="Arial"/>
        <family val="2"/>
      </rPr>
      <t>Comments</t>
    </r>
    <r>
      <rPr>
        <i/>
        <sz val="10"/>
        <color indexed="17"/>
        <rFont val="Arial"/>
        <family val="2"/>
      </rPr>
      <t xml:space="preserve"> or </t>
    </r>
    <r>
      <rPr>
        <b/>
        <i/>
        <sz val="10"/>
        <color indexed="17"/>
        <rFont val="Arial"/>
        <family val="2"/>
      </rPr>
      <t>Attachment C</t>
    </r>
    <r>
      <rPr>
        <i/>
        <sz val="10"/>
        <color indexed="17"/>
        <rFont val="Arial"/>
        <family val="2"/>
      </rPr>
      <t>, Item Details)</t>
    </r>
  </si>
  <si>
    <r>
      <t>Grants (State) - Capital</t>
    </r>
    <r>
      <rPr>
        <sz val="10"/>
        <rFont val="Arial"/>
        <family val="2"/>
      </rPr>
      <t xml:space="preserve">
Capital grants received to acquire/purchase or construct properties, upgrade or enhance existing properties, or acquire/purchase other items reported as assets. </t>
    </r>
  </si>
  <si>
    <r>
      <t xml:space="preserve">Preconstruction Costs                                                              </t>
    </r>
    <r>
      <rPr>
        <sz val="10"/>
        <rFont val="Arial"/>
        <family val="2"/>
      </rPr>
      <t xml:space="preserve">Capital expenses that are incurred prior to construction and include such costs as architects fees, council building fees, consultant costs etc. </t>
    </r>
    <r>
      <rPr>
        <sz val="10"/>
        <color indexed="17"/>
        <rFont val="Arial"/>
        <family val="2"/>
      </rPr>
      <t xml:space="preserve"> </t>
    </r>
    <r>
      <rPr>
        <i/>
        <sz val="10"/>
        <color indexed="17"/>
        <rFont val="Arial"/>
        <family val="2"/>
      </rPr>
      <t xml:space="preserve">(Please record full details of each account in </t>
    </r>
    <r>
      <rPr>
        <b/>
        <i/>
        <sz val="10"/>
        <color indexed="17"/>
        <rFont val="Arial"/>
        <family val="2"/>
      </rPr>
      <t>Comments</t>
    </r>
    <r>
      <rPr>
        <i/>
        <sz val="10"/>
        <color indexed="17"/>
        <rFont val="Arial"/>
        <family val="2"/>
      </rPr>
      <t xml:space="preserve"> or </t>
    </r>
    <r>
      <rPr>
        <b/>
        <i/>
        <sz val="10"/>
        <color indexed="17"/>
        <rFont val="Arial"/>
        <family val="2"/>
      </rPr>
      <t>Attachment C, Item Details</t>
    </r>
    <r>
      <rPr>
        <i/>
        <sz val="10"/>
        <color indexed="17"/>
        <rFont val="Arial"/>
        <family val="2"/>
      </rPr>
      <t xml:space="preserve">) </t>
    </r>
  </si>
  <si>
    <r>
      <t>Other Capital Grants &amp; Contributions</t>
    </r>
    <r>
      <rPr>
        <sz val="8"/>
        <rFont val="Arial"/>
        <family val="2"/>
      </rPr>
      <t xml:space="preserve"> 
4-1010 Grants (Commonwealth) - Capital
4-1090 Grants (Local) – Capital
4-1100 Grants - Other including subsidies and contributions from community organisations.                         </t>
    </r>
  </si>
  <si>
    <r>
      <t xml:space="preserve">Proceeds from Sale of Program Fixed Assets.                                                </t>
    </r>
    <r>
      <rPr>
        <sz val="10"/>
        <rFont val="Arial"/>
        <family val="2"/>
      </rPr>
      <t xml:space="preserve"> This is the actual monies received/owing from the sales of fixed assets including properties</t>
    </r>
    <r>
      <rPr>
        <b/>
        <sz val="10"/>
        <rFont val="Arial"/>
        <family val="2"/>
      </rPr>
      <t xml:space="preserve">. </t>
    </r>
    <r>
      <rPr>
        <i/>
        <sz val="10"/>
        <color indexed="17"/>
        <rFont val="Arial"/>
        <family val="2"/>
      </rPr>
      <t xml:space="preserve">(Please record full details of each account in </t>
    </r>
    <r>
      <rPr>
        <b/>
        <i/>
        <sz val="10"/>
        <color indexed="17"/>
        <rFont val="Arial"/>
        <family val="2"/>
      </rPr>
      <t>Comments</t>
    </r>
    <r>
      <rPr>
        <i/>
        <sz val="10"/>
        <color indexed="17"/>
        <rFont val="Arial"/>
        <family val="2"/>
      </rPr>
      <t xml:space="preserve"> or </t>
    </r>
    <r>
      <rPr>
        <b/>
        <i/>
        <sz val="10"/>
        <color indexed="17"/>
        <rFont val="Arial"/>
        <family val="2"/>
      </rPr>
      <t>Attachment C, Item Details</t>
    </r>
    <r>
      <rPr>
        <i/>
        <sz val="10"/>
        <color indexed="17"/>
        <rFont val="Arial"/>
        <family val="2"/>
      </rPr>
      <t>)</t>
    </r>
  </si>
  <si>
    <r>
      <t xml:space="preserve">Loans &amp; Other Borrowings required to finance asset purchase or construction.                                                            </t>
    </r>
    <r>
      <rPr>
        <sz val="10"/>
        <color indexed="17"/>
        <rFont val="Arial"/>
        <family val="2"/>
      </rPr>
      <t xml:space="preserve">                                    </t>
    </r>
    <r>
      <rPr>
        <i/>
        <sz val="10"/>
        <color indexed="17"/>
        <rFont val="Arial"/>
        <family val="2"/>
      </rPr>
      <t xml:space="preserve">(Please record full details of each account in </t>
    </r>
    <r>
      <rPr>
        <b/>
        <i/>
        <sz val="10"/>
        <color indexed="17"/>
        <rFont val="Arial"/>
        <family val="2"/>
      </rPr>
      <t xml:space="preserve">Comments </t>
    </r>
    <r>
      <rPr>
        <i/>
        <sz val="10"/>
        <color indexed="17"/>
        <rFont val="Arial"/>
        <family val="2"/>
      </rPr>
      <t xml:space="preserve">or </t>
    </r>
    <r>
      <rPr>
        <b/>
        <i/>
        <sz val="10"/>
        <color indexed="17"/>
        <rFont val="Arial"/>
        <family val="2"/>
      </rPr>
      <t>Attachment C, Item Details</t>
    </r>
    <r>
      <rPr>
        <i/>
        <sz val="10"/>
        <color indexed="17"/>
        <rFont val="Arial"/>
        <family val="2"/>
      </rPr>
      <t>)</t>
    </r>
  </si>
  <si>
    <t>4-1010                4-1090                 4-1100</t>
  </si>
  <si>
    <t>This section is to record capital acquisitions/purchases that are made using former Department of Communities (now known as Dept of Housing and Public Works) funds either by Capital Grants or utilising Program Surpluses. All capital acquisitions/purchases $5,000 or over must be approved by the Department of Housing and Public Works.</t>
  </si>
  <si>
    <t>2-2210             2-2220              2-2230</t>
  </si>
  <si>
    <t>1-7100             1-7200</t>
  </si>
  <si>
    <t>1-6000              1-7100</t>
  </si>
  <si>
    <t xml:space="preserve">NATIONAL STANDARD CHART OF ACCOUNTS (NSCOA) </t>
  </si>
  <si>
    <r>
      <t xml:space="preserve">Plant &amp; Equipment </t>
    </r>
    <r>
      <rPr>
        <sz val="8"/>
        <rFont val="Arial"/>
        <family val="2"/>
      </rPr>
      <t xml:space="preserve">(1-7120)
Includes the initial acquisition cost of movable plant and equipment (excluding vehicles) that are either purchased using program funds or financed by lease/borrowing arrangements where the borrowings are to be repaid from program funds.
</t>
    </r>
  </si>
  <si>
    <r>
      <t xml:space="preserve">Rental Property Furniture and Fittings </t>
    </r>
    <r>
      <rPr>
        <sz val="8"/>
        <rFont val="Arial"/>
        <family val="2"/>
      </rPr>
      <t xml:space="preserve">(1-7140)
Includes the initial acquisition cost of furniture and fittings (including curtain, blinds, floor coveringsetc) that are either purchased using program funds or financed by lease/borrowing arrangements where the borrowings are to be repaid from program funds.
</t>
    </r>
  </si>
  <si>
    <r>
      <t xml:space="preserve">Motor Vehicles </t>
    </r>
    <r>
      <rPr>
        <sz val="8"/>
        <rFont val="Arial"/>
        <family val="2"/>
      </rPr>
      <t>(1-7160)
Includes the initial acquisition cost of motor vehicles that are either purchased using program funds or financed by lease/borrowing arrangements where the borrowings are to be repaid from program funds.</t>
    </r>
  </si>
  <si>
    <r>
      <t xml:space="preserve">Preconstruction Costs 
</t>
    </r>
    <r>
      <rPr>
        <sz val="8"/>
        <rFont val="Arial"/>
        <family val="2"/>
      </rPr>
      <t xml:space="preserve">1-7100 Buildings
1-7200 Other Non-Current Assets
Capital expenses that are incurred prior to construction and include such costs as architects fees, council building fees, consultant costs, site preparation including safety fencing and drainage.  Such costs are usually included in the total building construction cost. However such can also be listed in Other non-Current Assets as improvements.
</t>
    </r>
    <r>
      <rPr>
        <b/>
        <sz val="8"/>
        <rFont val="Arial"/>
        <family val="2"/>
      </rPr>
      <t xml:space="preserve">
</t>
    </r>
  </si>
  <si>
    <r>
      <t xml:space="preserve">Construction Costs
</t>
    </r>
    <r>
      <rPr>
        <sz val="8"/>
        <rFont val="Arial"/>
        <family val="2"/>
      </rPr>
      <t xml:space="preserve">1-7000 Buildings
1-7200 Other Non-Current Assets                                                     
Costs associated with constructing a new building or improvement, upgrading/refurbishing an existing building or improvement utilising program funds or borrowed funds where such borrowings are to be repaid from program funds. Improvements include driveways, fencing, paths, landscaping, garden sheds, swimming pools and infrastructure development such as irrigation systems, storm water drainage, water tanks, water recycling plants and sewerage etc. 
</t>
    </r>
    <r>
      <rPr>
        <b/>
        <sz val="8"/>
        <rFont val="Arial"/>
        <family val="2"/>
      </rPr>
      <t xml:space="preserve">
</t>
    </r>
  </si>
  <si>
    <r>
      <t>Training &amp; Development (Staff)</t>
    </r>
    <r>
      <rPr>
        <sz val="8"/>
        <rFont val="Arial"/>
        <family val="2"/>
      </rPr>
      <t xml:space="preserve"> (6-0700)
Cost of staff training as well as the costs of sending staff to external conferences and training workshops. * It includes registration costs.
* It excludes costs of training volunteers. This is coded to Volunteer Expenses (6-0730) or Board/Governance expenses (6-0085).
* It excludes costs of attending meetings.</t>
    </r>
  </si>
  <si>
    <r>
      <t xml:space="preserve">Salaries &amp; Wages Other Expenses
</t>
    </r>
    <r>
      <rPr>
        <sz val="8"/>
        <rFont val="Arial"/>
        <family val="2"/>
      </rPr>
      <t>6-0602 S &amp; W Fringe Benefits Tax
6-0604 S &amp; W Recruitment Expense 
6-0605 S &amp; W Salary Sacrifice
6-0608 S &amp; W Termination Payments
6-0610 S &amp; W Salaries - Other       
6-0612 S &amp; W Fees Paid
6-0613 S &amp; W Cost Recovery</t>
    </r>
  </si>
  <si>
    <r>
      <t>Property Acquisition Costs</t>
    </r>
    <r>
      <rPr>
        <sz val="8"/>
        <rFont val="Arial"/>
        <family val="2"/>
      </rPr>
      <t xml:space="preserve">
1-6000 Land
1- 7100 Buildings
Costs associated with the acquisition of land/dwelling purchased using program funds or financed by borrowings where the borrowings are to be repaid from program funds. Includes commissions, stamp duty and legal fees associated with the purchase.
</t>
    </r>
  </si>
  <si>
    <r>
      <t xml:space="preserve">Other Non-Current Assets </t>
    </r>
    <r>
      <rPr>
        <sz val="8"/>
        <rFont val="Arial"/>
        <family val="2"/>
      </rPr>
      <t xml:space="preserve">(1-7200)
Includes the initial cost of acquisition/construction of non-current assets that are not included in the categories listed above and are purchased using program funds or financed by lease/borrowing arrangements where borrowings are to be repaid from program funds. </t>
    </r>
  </si>
  <si>
    <r>
      <t>Insurance - Rental Properties</t>
    </r>
    <r>
      <rPr>
        <sz val="8"/>
        <rFont val="Arial"/>
        <family val="2"/>
      </rPr>
      <t xml:space="preserve"> (6-0430)</t>
    </r>
    <r>
      <rPr>
        <b/>
        <sz val="8"/>
        <rFont val="Arial"/>
        <family val="2"/>
      </rPr>
      <t xml:space="preserve">
</t>
    </r>
    <r>
      <rPr>
        <sz val="8"/>
        <rFont val="Arial"/>
        <family val="2"/>
      </rPr>
      <t xml:space="preserve">Includes building and contents insurance in relation to departmental funded rental properties.  </t>
    </r>
  </si>
  <si>
    <r>
      <t>Interest Paid</t>
    </r>
    <r>
      <rPr>
        <sz val="8"/>
        <rFont val="Arial"/>
        <family val="2"/>
      </rPr>
      <t xml:space="preserve"> (6-0445)
This account represents interest paid or interest penalties and includes interest accrued.</t>
    </r>
  </si>
  <si>
    <r>
      <t xml:space="preserve">Legal Fees </t>
    </r>
    <r>
      <rPr>
        <sz val="8"/>
        <rFont val="Arial"/>
        <family val="2"/>
      </rPr>
      <t>(6-0450)
This account represents any legal fees paid by the nonprofit organisation during the year but not any fees such as copyrights, trademarks etc.</t>
    </r>
  </si>
  <si>
    <r>
      <t>Meeting Expenses</t>
    </r>
    <r>
      <rPr>
        <sz val="8"/>
        <rFont val="Arial"/>
        <family val="2"/>
      </rPr>
      <t xml:space="preserve"> (6-0480)
This account represents all costs associated with meetings, eg. hiring of venues and facilities.
* It excludes travel and accommodation costs incurred for meeting purposes eg. Board meetings (included at 6-0085).
* It includes catering costs for the meeting, organisational agendas such as Research Panels, staff committees, Peak Body activities. Board and governance committee meetings would be included at 
6-0085.
* It excludes the hire of equipment (which has its own separate account 6-0320).</t>
    </r>
  </si>
  <si>
    <r>
      <t>Property Management Fees</t>
    </r>
    <r>
      <rPr>
        <sz val="8"/>
        <rFont val="Arial"/>
        <family val="2"/>
      </rPr>
      <t xml:space="preserve"> (6-0530)
This account represents management fees paid by the nonprofit organisation during the year in relation to managing properties.</t>
    </r>
  </si>
  <si>
    <r>
      <t xml:space="preserve">Publications and Information Resources </t>
    </r>
    <r>
      <rPr>
        <sz val="8"/>
        <rFont val="Arial"/>
        <family val="2"/>
      </rPr>
      <t>(6-0540)
This account includes the cost of newsletters, (library-based) books, hard cover publications purchased by the nonprofit organisation (but not capitalised as an asset). It also includes loose-leaf brochures prepared by the nonprofit organisation (these are not coded as printing &amp; stationery costs).
* Excludes printing and stationery costs (6-0520) and Advertising
and Promotion costs (6-0020).</t>
    </r>
  </si>
  <si>
    <r>
      <t>Rates - Rental Properties</t>
    </r>
    <r>
      <rPr>
        <sz val="8"/>
        <rFont val="Arial"/>
        <family val="2"/>
      </rPr>
      <t xml:space="preserve"> (6-0560)
This account includes all rates and taxes incurred by the nonprofit organisation over the course of a year that relate to rental properties.</t>
    </r>
  </si>
  <si>
    <r>
      <t xml:space="preserve">Rent </t>
    </r>
    <r>
      <rPr>
        <sz val="8"/>
        <rFont val="Arial"/>
        <family val="2"/>
      </rPr>
      <t>(6-0570)
This account includes all rent paid for buildings (eg. Office rent).
* It excludes the rental of equipment (6-0320).
* It also excludes expenses in relation to rental properties (6-0580).</t>
    </r>
  </si>
  <si>
    <r>
      <t>Utilities</t>
    </r>
    <r>
      <rPr>
        <sz val="8"/>
        <rFont val="Arial"/>
        <family val="2"/>
      </rPr>
      <t xml:space="preserve"> (6-0720)
This account includes the cost of utilities paid (eg. electricity, gas and excess water rates) and includes outgoings allocated to utilities. Excludes Utilities on Rental Properties which are reported separately on the Revenue &amp; Expenditure Statement.
Also excludes general rates which has a separate account (6-0550). </t>
    </r>
  </si>
  <si>
    <t>Utilities (Rental Properties Only)</t>
  </si>
  <si>
    <t>6-0540</t>
  </si>
  <si>
    <t>Publications and Information Resources</t>
  </si>
  <si>
    <t>Telephone &amp; Fax Charges &amp; Internet</t>
  </si>
  <si>
    <t>6-0680</t>
  </si>
  <si>
    <r>
      <t>Management Fees</t>
    </r>
    <r>
      <rPr>
        <sz val="8"/>
        <rFont val="Arial"/>
        <family val="2"/>
      </rPr>
      <t xml:space="preserve"> (6-0470)
This account represents fees paid to another organisation which performs governance and financial services for the nonprofit (eg. payroll services, shared office space fees etc) or internal organisational recharges of "head office" or "central" or "fixed" charges (eg. CEO, IT, Finance, Occupancy, Stationery and supplies, Program Support etc.)
* The account excludes auspicing fees (6-0060) which is not allowed under the Service Agreement.
</t>
    </r>
  </si>
  <si>
    <t>6-0320</t>
  </si>
  <si>
    <r>
      <t xml:space="preserve">Rent - Rental Properties </t>
    </r>
    <r>
      <rPr>
        <sz val="8"/>
        <rFont val="Arial"/>
        <family val="2"/>
      </rPr>
      <t>(6-0580)
This account includes all rent that relates to department funded rental properties.
* It excludes auspicing (6-0060) which is not allowed under the Service Agreement.</t>
    </r>
  </si>
  <si>
    <r>
      <t>S&amp;W Superannuation</t>
    </r>
    <r>
      <rPr>
        <sz val="8"/>
        <rFont val="Arial"/>
        <family val="2"/>
      </rPr>
      <t xml:space="preserve"> (6-0607)
This account covers all expenses relating to superannuation, as paid for salaried or casual staff.</t>
    </r>
  </si>
  <si>
    <r>
      <t>S&amp;W Workers' Compensation</t>
    </r>
    <r>
      <rPr>
        <sz val="8"/>
        <rFont val="Arial"/>
        <family val="2"/>
      </rPr>
      <t xml:space="preserve"> (6-0609)
Amounts paid for workers' compensation paid in respect of employees employed by the nonprofit organisation.</t>
    </r>
  </si>
  <si>
    <r>
      <t>Telephone &amp; Fax Charges &amp; Internet</t>
    </r>
    <r>
      <rPr>
        <sz val="8"/>
        <rFont val="Arial"/>
        <family val="2"/>
      </rPr>
      <t xml:space="preserve"> (6-0680)</t>
    </r>
    <r>
      <rPr>
        <b/>
        <sz val="8"/>
        <rFont val="Arial"/>
        <family val="2"/>
      </rPr>
      <t xml:space="preserve">
</t>
    </r>
    <r>
      <rPr>
        <sz val="8"/>
        <rFont val="Arial"/>
        <family val="2"/>
      </rPr>
      <t>Includes all telephone, mobile telephone, internet and fax costs.
* It excludes postage, freight and courier expenses (6-0510) and website maintenance, design and content (6-0020).</t>
    </r>
  </si>
  <si>
    <r>
      <t>Grants (State) - Capital</t>
    </r>
    <r>
      <rPr>
        <sz val="8"/>
        <rFont val="Arial"/>
        <family val="2"/>
      </rPr>
      <t xml:space="preserve"> (4-1060)
This account represents capital grants received to acquire/purchase or construct properties, upgrade or enhance existing properties, or acquire/purchase other items reported as assets. </t>
    </r>
  </si>
  <si>
    <t>YES</t>
  </si>
  <si>
    <t>NO</t>
  </si>
  <si>
    <t>Attachment C:                                                           Item Details</t>
  </si>
  <si>
    <t>LTCH</t>
  </si>
  <si>
    <t>Long Term Community Housing Program</t>
  </si>
  <si>
    <t xml:space="preserve">                                                                                                 DEPRECIATION EXPENSES (NON-CASH EXPENSES)</t>
  </si>
  <si>
    <t>Grants (State) Operating - Recurrent</t>
  </si>
  <si>
    <t>Grants (State) Operating - Non-recurrent</t>
  </si>
  <si>
    <t xml:space="preserve">Fees and Charges </t>
  </si>
  <si>
    <t>Rental Income</t>
  </si>
  <si>
    <t xml:space="preserve">Interest
</t>
  </si>
  <si>
    <t>Comments Sheet</t>
  </si>
  <si>
    <t>The analysis of community housing activities has been correctly extracted from the financial records of the organisation.</t>
  </si>
  <si>
    <t>The following documentation must be attached and submitted with the Community Housing Annual Financial Return.</t>
  </si>
  <si>
    <t>Att (B) - Community Housing Property Schedule</t>
  </si>
  <si>
    <r>
      <t xml:space="preserve">COMMUNITY HOUSING PROPERTY EXPENSES
Community </t>
    </r>
    <r>
      <rPr>
        <b/>
        <i/>
        <sz val="10"/>
        <color indexed="53"/>
        <rFont val="Arial"/>
        <family val="2"/>
      </rPr>
      <t>Housing Properties Only. Do not use for HAS</t>
    </r>
  </si>
  <si>
    <t xml:space="preserve">     Minutes of the latest Annual General Meeting (AGM) - these are the minutes that will be ratified at next year's AGM</t>
  </si>
  <si>
    <t>COMMUNITY HOUSING ANNUAL FINANCIAL RETURN 2015/2016 CHECK LIST</t>
  </si>
  <si>
    <t>Please enter the actual amounts for 2014/15 &amp; 2015/16.  Briefly comment on variances greater than 10% for amounts over $1,000.</t>
  </si>
  <si>
    <t>Written Down Value as at 1 July 2015</t>
  </si>
  <si>
    <t>Written Down Value as at 30 June 2016</t>
  </si>
  <si>
    <t>under the (Program Name)</t>
  </si>
  <si>
    <t>This person will be contacted in the first instance to assist the Financial Analysis Unit with any queries regarding this return.</t>
  </si>
  <si>
    <t>of the Department of Housing and Public Works.</t>
  </si>
  <si>
    <t xml:space="preserve">     CHAFR Components in the table below are applicable to each program if marked by a Tick </t>
  </si>
  <si>
    <t>Att (C) - Items Details Sheet</t>
  </si>
  <si>
    <t>Provider Details</t>
  </si>
  <si>
    <t>Provider Name (legal entity)</t>
  </si>
  <si>
    <t>Service Provider Name</t>
  </si>
  <si>
    <t>Region</t>
  </si>
  <si>
    <t>Program</t>
  </si>
  <si>
    <t>Financial Year</t>
  </si>
  <si>
    <t>Reporting Requirment</t>
  </si>
  <si>
    <t>Reporting Period</t>
  </si>
  <si>
    <t>Employment Related Accommodation Program</t>
  </si>
  <si>
    <t>Crisis Accommodation Program - Head Lease</t>
  </si>
  <si>
    <t>Home Assist Secure</t>
  </si>
  <si>
    <t>(Other)</t>
  </si>
  <si>
    <t>Providers</t>
  </si>
  <si>
    <t>CAP - HL</t>
  </si>
  <si>
    <t>Grants</t>
  </si>
  <si>
    <t>Total Grants Revenue</t>
  </si>
  <si>
    <t>Property Revenue</t>
  </si>
  <si>
    <t>Rent Revenue</t>
  </si>
  <si>
    <t>User Charges</t>
  </si>
  <si>
    <t>Departmental Reimbursements</t>
  </si>
  <si>
    <t>Interest Revenue</t>
  </si>
  <si>
    <t>Management Fees</t>
  </si>
  <si>
    <t>Sundry Income</t>
  </si>
  <si>
    <t>Total Property Revenue</t>
  </si>
  <si>
    <t>Property Expenses</t>
  </si>
  <si>
    <t>Rent Expense</t>
  </si>
  <si>
    <t>Bad and Doubtful Debts Expense</t>
  </si>
  <si>
    <t>Rates</t>
  </si>
  <si>
    <t>Insurance - Properties</t>
  </si>
  <si>
    <t>Responsive Maintenance</t>
  </si>
  <si>
    <t>Planned Maintenance</t>
  </si>
  <si>
    <t>Other Tenancy &amp; Property Supplies &amp; Services</t>
  </si>
  <si>
    <t>Total Property Expenses</t>
  </si>
  <si>
    <t>HAS Service Expenses</t>
  </si>
  <si>
    <t>Purchase of Services</t>
  </si>
  <si>
    <t>Purchase of Materials</t>
  </si>
  <si>
    <t>Contract Consultants</t>
  </si>
  <si>
    <t>Purchase of tools and equipment for service provision</t>
  </si>
  <si>
    <t>Total Has Service Expenses</t>
  </si>
  <si>
    <t>Program Salary Expenses</t>
  </si>
  <si>
    <t xml:space="preserve">Salaries </t>
  </si>
  <si>
    <t>Leave Entitlements Expense</t>
  </si>
  <si>
    <t>Superannuation Expense</t>
  </si>
  <si>
    <t>Workcover Expense</t>
  </si>
  <si>
    <t>Total Program Salary Expenses</t>
  </si>
  <si>
    <t>Organisation Program Overhead Expenses</t>
  </si>
  <si>
    <t>Accounting Fees</t>
  </si>
  <si>
    <t>Audit Fees</t>
  </si>
  <si>
    <t>Committee Expenses</t>
  </si>
  <si>
    <t>Communication/Telephone</t>
  </si>
  <si>
    <t>Computing Expenses</t>
  </si>
  <si>
    <t>Insurance - Other than Properties</t>
  </si>
  <si>
    <t>Interest Expense</t>
  </si>
  <si>
    <t>Legal Costs</t>
  </si>
  <si>
    <t>Library/Resources/Subscriptions</t>
  </si>
  <si>
    <t>Meeting Expenses</t>
  </si>
  <si>
    <t xml:space="preserve">Motor Vehicle </t>
  </si>
  <si>
    <t xml:space="preserve">Printing, Stationery and Office Administration </t>
  </si>
  <si>
    <t>Promotional Material/Advertising</t>
  </si>
  <si>
    <t xml:space="preserve">Rent and Occupancy </t>
  </si>
  <si>
    <t xml:space="preserve">Travel </t>
  </si>
  <si>
    <t>Training - Staff</t>
  </si>
  <si>
    <t>Utilities</t>
  </si>
  <si>
    <t>Total Organisation Program Overhead Expenses</t>
  </si>
  <si>
    <t>$</t>
  </si>
  <si>
    <t>Program Position</t>
  </si>
  <si>
    <t>Operating Surplus / Deficit</t>
  </si>
  <si>
    <t>Carry Forward Balance</t>
  </si>
  <si>
    <t>Accunulated Surplus / Deficit</t>
  </si>
  <si>
    <t>Carry Forward Depreciation</t>
  </si>
  <si>
    <t>Accumulated Depreciation</t>
  </si>
  <si>
    <t>Maintenance Reserve Account</t>
  </si>
  <si>
    <t>Net Transfer to Maintenance Reserve Account</t>
  </si>
  <si>
    <t>Net Transfer from Maintenance Reserve Account</t>
  </si>
  <si>
    <t>Maintenance Reserve Account Balance</t>
  </si>
  <si>
    <t>Analysis</t>
  </si>
  <si>
    <t>Overall Rating</t>
  </si>
  <si>
    <t>Program Financial Position</t>
  </si>
  <si>
    <t>Risk</t>
  </si>
  <si>
    <t>WOO Financial Position</t>
  </si>
  <si>
    <t>Total Properties "Excellent" Condition</t>
  </si>
  <si>
    <t>Total Properties "Good" Condition</t>
  </si>
  <si>
    <t>Total Properties "Poor" Condition</t>
  </si>
  <si>
    <t>Total Vacant Days</t>
  </si>
  <si>
    <t>Planned Maintenance Forecast Year 1</t>
  </si>
  <si>
    <t>Planned Maintenance Forecast Year 2</t>
  </si>
  <si>
    <t>Planned Maintenance Forecast Year 3</t>
  </si>
  <si>
    <t>Program Balance Sheet</t>
  </si>
  <si>
    <t>Program Current Assets</t>
  </si>
  <si>
    <t>Cash - Unrestricted</t>
  </si>
  <si>
    <t>Cash - Restricted</t>
  </si>
  <si>
    <t>Rental &amp; Other Debtors</t>
  </si>
  <si>
    <t>Provision for Doubtful Debts</t>
  </si>
  <si>
    <t>Prepaid Expenses</t>
  </si>
  <si>
    <t>Other Financial &amp; Current Assets</t>
  </si>
  <si>
    <t>Total Program Current Assets</t>
  </si>
  <si>
    <t>Program Non-Current Assets</t>
  </si>
  <si>
    <t>Total Program Non-Current Assets</t>
  </si>
  <si>
    <t>Current Liabilities</t>
  </si>
  <si>
    <t>Payables</t>
  </si>
  <si>
    <t>Interest-Bearing Liabilities</t>
  </si>
  <si>
    <t>Provision for Repairs and Maintenance</t>
  </si>
  <si>
    <t>Provision for Employee Entitlements</t>
  </si>
  <si>
    <t>Other Current Liabilities</t>
  </si>
  <si>
    <t>Total Program Current Liabilities</t>
  </si>
  <si>
    <t>Non-Current Liabilities</t>
  </si>
  <si>
    <t>Other Payables</t>
  </si>
  <si>
    <t>Other Non-Current Liabilities</t>
  </si>
  <si>
    <t>Total Program Non-Current Liabilities</t>
  </si>
  <si>
    <t>Total Program Liabilities</t>
  </si>
  <si>
    <t>Total Program Net Assets</t>
  </si>
  <si>
    <t>Equity</t>
  </si>
  <si>
    <t>Contributed Members' Funds</t>
  </si>
  <si>
    <t>Accumulated Surplus/(Deficit)</t>
  </si>
  <si>
    <t>Repairs and Maintenance Reserve</t>
  </si>
  <si>
    <t>Asset Revaluation Reserve</t>
  </si>
  <si>
    <t>Other Reserves</t>
  </si>
  <si>
    <t>Total Equity</t>
  </si>
  <si>
    <t xml:space="preserve">COMMUNITY HOUSING ANNUAL FINANCIAL RETURN                                                                          </t>
  </si>
  <si>
    <t>2015-2016</t>
  </si>
  <si>
    <t>2016-2017</t>
  </si>
  <si>
    <t>2017-2018</t>
  </si>
  <si>
    <t>2018-2019</t>
  </si>
  <si>
    <t>2019-2020</t>
  </si>
  <si>
    <t>2020-2021</t>
  </si>
  <si>
    <t>2021-2022</t>
  </si>
  <si>
    <t>2022-2023</t>
  </si>
  <si>
    <t>2023-2024</t>
  </si>
  <si>
    <t>2024-2025</t>
  </si>
  <si>
    <r>
      <t xml:space="preserve">Responsive Maintenance - Community Housing Properties
      </t>
    </r>
    <r>
      <rPr>
        <sz val="10"/>
        <color indexed="17"/>
        <rFont val="Arial"/>
        <family val="2"/>
      </rPr>
      <t xml:space="preserve"> </t>
    </r>
    <r>
      <rPr>
        <i/>
        <sz val="10"/>
        <color indexed="17"/>
        <rFont val="Arial"/>
        <family val="2"/>
      </rPr>
      <t xml:space="preserve">(Should reconcile with total repairs &amp; maintenance shown on </t>
    </r>
    <r>
      <rPr>
        <b/>
        <i/>
        <sz val="10"/>
        <color indexed="17"/>
        <rFont val="Arial"/>
        <family val="2"/>
      </rPr>
      <t>Attachment B)</t>
    </r>
  </si>
  <si>
    <r>
      <t xml:space="preserve">Planned Maintenance - Community Housing Properties
      </t>
    </r>
    <r>
      <rPr>
        <sz val="10"/>
        <color indexed="17"/>
        <rFont val="Arial"/>
        <family val="2"/>
      </rPr>
      <t xml:space="preserve"> </t>
    </r>
    <r>
      <rPr>
        <i/>
        <sz val="10"/>
        <color indexed="17"/>
        <rFont val="Arial"/>
        <family val="2"/>
      </rPr>
      <t xml:space="preserve">(Should reconcile with total repairs &amp; maintenance shown on </t>
    </r>
    <r>
      <rPr>
        <b/>
        <i/>
        <sz val="10"/>
        <color indexed="17"/>
        <rFont val="Arial"/>
        <family val="2"/>
      </rPr>
      <t>Attachment B)</t>
    </r>
  </si>
  <si>
    <t>Data Entry Form</t>
  </si>
  <si>
    <t>PIMS Data Field Name</t>
  </si>
  <si>
    <t>Responsive Maintenance - Community Housing Properties
       (Should reconcile with total repairs &amp; maintenance shown on Attachment B)</t>
  </si>
  <si>
    <t>Planned Maintenance - Community Housing Properties
       (Should reconcile with total repairs &amp; maintenance shown on Attachment B)</t>
  </si>
  <si>
    <t xml:space="preserve">Tenancy &amp; Property Supplies &amp; Services                                          (Please record full details in Comments or Attachment C, Item Details)
</t>
  </si>
  <si>
    <t xml:space="preserve">S &amp; W Salaries and Wages
</t>
  </si>
  <si>
    <t xml:space="preserve">S &amp; W Leave Entitlement Expenses                                                          (Please record full details in Comments or Attachment C, Item Details)                                                  </t>
  </si>
  <si>
    <t xml:space="preserve">Accounting Fees 
</t>
  </si>
  <si>
    <t xml:space="preserve">Audit Fees
</t>
  </si>
  <si>
    <t xml:space="preserve">Computer Expenses
</t>
  </si>
  <si>
    <t>Insurance - General/Public Liability/Professional/Volunteers           (Please record full details in Comments or Attachment C, Item Details)</t>
  </si>
  <si>
    <t xml:space="preserve">Meeting Expenses
</t>
  </si>
  <si>
    <t xml:space="preserve">Motor Vehicle Expenses                                                                    (Please record full details in Comments or Attachment C, Item Details)
</t>
  </si>
  <si>
    <t>Printing/Stationery/Postage and Office Administration Expenses                                                                                       (Please record full details in Comments or Attachment C, Item Details)</t>
  </si>
  <si>
    <t xml:space="preserve">Travel and Accommodation
</t>
  </si>
  <si>
    <t xml:space="preserve">Training and Development (Staff)
</t>
  </si>
  <si>
    <t xml:space="preserve">Utilities (Excluding Rental Properties)
</t>
  </si>
  <si>
    <t>Other Administration Expenses                                                               (Please record full details in Comments or Attachment C, Item Details)</t>
  </si>
  <si>
    <t>Maintenance Reserve Account - Carry Forward Balance</t>
  </si>
  <si>
    <t>Major Upgrades 5 Year Forecast</t>
  </si>
  <si>
    <t>Main Issues</t>
  </si>
  <si>
    <t>Analysis Text</t>
  </si>
  <si>
    <t>WOO Income Statement</t>
  </si>
  <si>
    <t>Total Revenue</t>
  </si>
  <si>
    <t>Total Expenditure</t>
  </si>
  <si>
    <t>Net Income</t>
  </si>
  <si>
    <t>WOO  Balance Sheet</t>
  </si>
  <si>
    <t>CHAFR Analysis Status</t>
  </si>
  <si>
    <t>Program Capital Grants</t>
  </si>
  <si>
    <t>ATTACHMENT ( B )</t>
  </si>
  <si>
    <t>Community Housing Property Schedule</t>
  </si>
  <si>
    <t>Property Upgrades/Repairs</t>
  </si>
  <si>
    <t>Lack of Eligible Tenants</t>
  </si>
  <si>
    <t>Property Untenantable</t>
  </si>
  <si>
    <t>Unknown/Other</t>
  </si>
  <si>
    <t>Number of Properties</t>
  </si>
  <si>
    <t>Note: Funded providers must keep and implement an asset management plan for each funded property. The asset management plan must include financial strategies for the plan’s implementation.</t>
  </si>
  <si>
    <t xml:space="preserve">                                       Committed Program Surplus as at 30 June 2012</t>
  </si>
  <si>
    <t>Yes</t>
  </si>
  <si>
    <t>High tenant turnover</t>
  </si>
  <si>
    <t>Property Ownership Type</t>
  </si>
  <si>
    <t xml:space="preserve">5 year 
Forecast </t>
  </si>
  <si>
    <t>&gt;50 days only</t>
  </si>
  <si>
    <t>&gt; 50 days only</t>
  </si>
  <si>
    <t>&gt; $5k only</t>
  </si>
  <si>
    <t>TAASC</t>
  </si>
  <si>
    <t>RSP</t>
  </si>
  <si>
    <t>DCP</t>
  </si>
  <si>
    <t>NA</t>
  </si>
  <si>
    <t>NSCOA</t>
  </si>
  <si>
    <t>6-0320 / 6-0590</t>
  </si>
  <si>
    <t>Property Management Fees</t>
  </si>
  <si>
    <t>Vacancy Data</t>
  </si>
  <si>
    <t>Preconstruction Costs</t>
  </si>
  <si>
    <t xml:space="preserve">Capital grants </t>
  </si>
  <si>
    <t>Loans &amp; Other Borrowings</t>
  </si>
  <si>
    <t>Total Operating Revenue</t>
  </si>
  <si>
    <t>Property Assets &lt; $5,000</t>
  </si>
  <si>
    <r>
      <t xml:space="preserve">Insurance - General/Public Liability/Professional/Volunteers           </t>
    </r>
    <r>
      <rPr>
        <i/>
        <sz val="10"/>
        <color rgb="FF008000"/>
        <rFont val="Arial"/>
        <family val="2"/>
      </rPr>
      <t xml:space="preserve">(Please record full details in </t>
    </r>
    <r>
      <rPr>
        <b/>
        <i/>
        <sz val="10"/>
        <color rgb="FF008000"/>
        <rFont val="Arial"/>
        <family val="2"/>
      </rPr>
      <t>Comments</t>
    </r>
    <r>
      <rPr>
        <i/>
        <sz val="10"/>
        <color rgb="FF008000"/>
        <rFont val="Arial"/>
        <family val="2"/>
      </rPr>
      <t xml:space="preserve"> or </t>
    </r>
    <r>
      <rPr>
        <b/>
        <i/>
        <sz val="10"/>
        <color rgb="FF008000"/>
        <rFont val="Arial"/>
        <family val="2"/>
      </rPr>
      <t>Attachment C, Item Details</t>
    </r>
    <r>
      <rPr>
        <i/>
        <sz val="10"/>
        <color rgb="FF008000"/>
        <rFont val="Arial"/>
        <family val="2"/>
      </rPr>
      <t>)</t>
    </r>
  </si>
  <si>
    <r>
      <t xml:space="preserve">Assets Purchased &lt; $5,000 (Office Equipment/Furniture and Other Sundry Administration Items)                                                               </t>
    </r>
    <r>
      <rPr>
        <i/>
        <sz val="10"/>
        <rFont val="Arial"/>
        <family val="2"/>
      </rPr>
      <t xml:space="preserve">  </t>
    </r>
    <r>
      <rPr>
        <i/>
        <sz val="10"/>
        <color rgb="FF008000"/>
        <rFont val="Arial"/>
        <family val="2"/>
      </rPr>
      <t xml:space="preserve">(Please record full details in </t>
    </r>
    <r>
      <rPr>
        <b/>
        <i/>
        <sz val="10"/>
        <color rgb="FF008000"/>
        <rFont val="Arial"/>
        <family val="2"/>
      </rPr>
      <t>Comments</t>
    </r>
    <r>
      <rPr>
        <i/>
        <sz val="10"/>
        <color rgb="FF008000"/>
        <rFont val="Arial"/>
        <family val="2"/>
      </rPr>
      <t xml:space="preserve"> or</t>
    </r>
    <r>
      <rPr>
        <b/>
        <i/>
        <sz val="10"/>
        <color rgb="FF008000"/>
        <rFont val="Arial"/>
        <family val="2"/>
      </rPr>
      <t xml:space="preserve"> Attachment C, Item Details</t>
    </r>
    <r>
      <rPr>
        <i/>
        <sz val="10"/>
        <color rgb="FF008000"/>
        <rFont val="Arial"/>
        <family val="2"/>
      </rPr>
      <t>)</t>
    </r>
  </si>
  <si>
    <t>Organisational Assets Purchased &lt; $5,000</t>
  </si>
  <si>
    <t>Total Program Operating Expenditure</t>
  </si>
  <si>
    <t>Net Capital Expenditure</t>
  </si>
  <si>
    <t>Net Position</t>
  </si>
  <si>
    <t>Cash - Unrestricted  (WOO)</t>
  </si>
  <si>
    <t>Cash - Restricted  (WOO)</t>
  </si>
  <si>
    <t>Rental &amp; Other Debtors  (WOO)</t>
  </si>
  <si>
    <t>Provision for Doubtful Debts  (WOO)</t>
  </si>
  <si>
    <t>Prepaid Expenses  (WOO)</t>
  </si>
  <si>
    <t>Other Financial &amp; Current Assets  (WOO)</t>
  </si>
  <si>
    <t>Accumulated Depreciation  (WOO)</t>
  </si>
  <si>
    <t>Other Financial &amp; Non-Current Assets  (WOO)</t>
  </si>
  <si>
    <t>Payables  (WOO)</t>
  </si>
  <si>
    <t>Interest-Bearing Liabilities  (WOO)</t>
  </si>
  <si>
    <t>Provision for Repairs and Maintenance  (WOO)</t>
  </si>
  <si>
    <t>Provision for Employee Entitlements  (WOO)</t>
  </si>
  <si>
    <t>Other Current Liabilities  (WOO)</t>
  </si>
  <si>
    <t>Other Payables  (WOO)</t>
  </si>
  <si>
    <t>Other Non-Current Liabilities  (WOO)</t>
  </si>
  <si>
    <t>Contributed Members' Funds  (WOO)</t>
  </si>
  <si>
    <t>Accumulated Surplus/(Deficit)  (WOO)</t>
  </si>
  <si>
    <t>Repairs and Maintenance Reserve  (WOO)</t>
  </si>
  <si>
    <t>Asset Revaluation Reserve  (WOO)</t>
  </si>
  <si>
    <t>Other Reserves  (WOO)</t>
  </si>
  <si>
    <t>Depreciation - Building</t>
  </si>
  <si>
    <t>Depreciation - Motor Vehicle</t>
  </si>
  <si>
    <t>Depreciation - Plant &amp; Equipment</t>
  </si>
  <si>
    <t>Depreciation - Rental Properties</t>
  </si>
  <si>
    <t>Property / Rental Unit Address</t>
  </si>
  <si>
    <t>Total Properties / Rental Units</t>
  </si>
  <si>
    <r>
      <t>Other/Sundry Income</t>
    </r>
    <r>
      <rPr>
        <b/>
        <i/>
        <sz val="10"/>
        <rFont val="Arial"/>
        <family val="2"/>
      </rPr>
      <t xml:space="preserve">
</t>
    </r>
    <r>
      <rPr>
        <b/>
        <i/>
        <sz val="10"/>
        <color indexed="17"/>
        <rFont val="Arial"/>
        <family val="2"/>
      </rPr>
      <t>(Please record full details in Comments or Attachment C, Item Details)</t>
    </r>
  </si>
  <si>
    <r>
      <t xml:space="preserve">Assets Purchased &lt; $5,000 (Rental Properties Only)                                     </t>
    </r>
    <r>
      <rPr>
        <b/>
        <i/>
        <sz val="10"/>
        <color indexed="17"/>
        <rFont val="Arial"/>
        <family val="2"/>
      </rPr>
      <t xml:space="preserve"> (Please record full details in Comments or Attachment C, Item Details)</t>
    </r>
  </si>
  <si>
    <r>
      <t xml:space="preserve">Assets Purchased &lt; $5,000 (HAS Only)                            </t>
    </r>
    <r>
      <rPr>
        <b/>
        <i/>
        <sz val="10"/>
        <rFont val="Arial"/>
        <family val="2"/>
      </rPr>
      <t xml:space="preserve"> </t>
    </r>
    <r>
      <rPr>
        <b/>
        <i/>
        <sz val="10"/>
        <color indexed="17"/>
        <rFont val="Arial"/>
        <family val="2"/>
      </rPr>
      <t xml:space="preserve"> (Please record full details in Comments or Attachment C, Item Details)</t>
    </r>
  </si>
  <si>
    <r>
      <t xml:space="preserve">Assets Purchased &lt; $5,000 (Office Equipment/Furniture and Other Sundry Administration Items)                                                               </t>
    </r>
    <r>
      <rPr>
        <b/>
        <i/>
        <sz val="10"/>
        <rFont val="Arial"/>
        <family val="2"/>
      </rPr>
      <t xml:space="preserve">  (Please record full details in Comments or Attachment C, Item Details)</t>
    </r>
  </si>
  <si>
    <t xml:space="preserve">Grants (State) - Capital
Capital grants received to acquire/purchase or construct properties, upgrade or enhance existing properties, or acquire/purchase other items reported as assets. </t>
  </si>
  <si>
    <r>
      <t xml:space="preserve">Preconstruction Costs                                                              Capital expenses that are incurred prior to construction and include such costs as architects fees, council building fees, consultant costs etc. </t>
    </r>
    <r>
      <rPr>
        <b/>
        <sz val="10"/>
        <color indexed="17"/>
        <rFont val="Arial"/>
        <family val="2"/>
      </rPr>
      <t xml:space="preserve"> </t>
    </r>
    <r>
      <rPr>
        <b/>
        <i/>
        <sz val="10"/>
        <color indexed="17"/>
        <rFont val="Arial"/>
        <family val="2"/>
      </rPr>
      <t xml:space="preserve">(Please record full details of each account in Comments or Attachment C, Item Details) </t>
    </r>
  </si>
  <si>
    <r>
      <t xml:space="preserve">Construction Costs                                                                     Costs associated with constructing a new building or improvement, upgrading/refurbishing an existing building or improvement                    </t>
    </r>
    <r>
      <rPr>
        <b/>
        <i/>
        <sz val="10"/>
        <color indexed="17"/>
        <rFont val="Arial"/>
        <family val="2"/>
      </rPr>
      <t xml:space="preserve">(Please record full details of each account in Comments or Attachment C, Item Details) </t>
    </r>
  </si>
  <si>
    <t>Property Acquisition Costs
Costs associated with the purchase of land/dwelling.</t>
  </si>
  <si>
    <r>
      <t xml:space="preserve">Plant &amp; Equipment
</t>
    </r>
    <r>
      <rPr>
        <b/>
        <i/>
        <sz val="10"/>
        <color indexed="17"/>
        <rFont val="Arial"/>
        <family val="2"/>
      </rPr>
      <t>(Please record full details of each item on Attachment A, List of Program Non-Current Assets.  Further details of the acquisition can be provided in Comments or Attachment C, Item Details)</t>
    </r>
  </si>
  <si>
    <r>
      <t xml:space="preserve">Rental Property Furniture and Fittings
</t>
    </r>
    <r>
      <rPr>
        <b/>
        <i/>
        <sz val="10"/>
        <color indexed="17"/>
        <rFont val="Arial"/>
        <family val="2"/>
      </rPr>
      <t>(Please record full details of each item on Attachment A, List of Program Non-Current Assets.  Further details of the acquisition can be provided in Comments or Attachment C, Item Details)</t>
    </r>
  </si>
  <si>
    <r>
      <t xml:space="preserve">Motor Vehicles
</t>
    </r>
    <r>
      <rPr>
        <b/>
        <i/>
        <sz val="10"/>
        <color indexed="17"/>
        <rFont val="Arial"/>
        <family val="2"/>
      </rPr>
      <t>(Please record full details of each item on Attachment A, List of Program Non-Current Assets.  Further details of the acquisition can be provided in Comments or Attachment C, Item Details)</t>
    </r>
  </si>
  <si>
    <r>
      <t xml:space="preserve">Intangibles                                                                              </t>
    </r>
    <r>
      <rPr>
        <b/>
        <i/>
        <sz val="10"/>
        <rFont val="Arial"/>
        <family val="2"/>
      </rPr>
      <t xml:space="preserve">  </t>
    </r>
    <r>
      <rPr>
        <b/>
        <i/>
        <sz val="10"/>
        <color indexed="17"/>
        <rFont val="Arial"/>
        <family val="2"/>
      </rPr>
      <t>(Please record full details in Comments or Attachment C, Item Details</t>
    </r>
    <r>
      <rPr>
        <b/>
        <sz val="10"/>
        <color indexed="17"/>
        <rFont val="Arial"/>
        <family val="2"/>
      </rPr>
      <t>)</t>
    </r>
  </si>
  <si>
    <r>
      <t xml:space="preserve">Principal Repayment of Loan &amp; Other Borrowings                                                                  These payments result in the reduction of loan balances where the loan was used to acquire/purchase capital assets to be used for the program </t>
    </r>
    <r>
      <rPr>
        <b/>
        <i/>
        <sz val="10"/>
        <color indexed="17"/>
        <rFont val="Arial"/>
        <family val="2"/>
      </rPr>
      <t>(including loans entered into as a result of the Nation Building Economic Stimulus Plan, where loan repayments are serviced by program surpluses. Do not include interest payments)</t>
    </r>
  </si>
  <si>
    <r>
      <t xml:space="preserve">Other Non-Current Assets </t>
    </r>
    <r>
      <rPr>
        <b/>
        <sz val="10"/>
        <color indexed="17"/>
        <rFont val="Arial"/>
        <family val="2"/>
      </rPr>
      <t xml:space="preserve">                                                                  </t>
    </r>
    <r>
      <rPr>
        <b/>
        <i/>
        <sz val="10"/>
        <color indexed="17"/>
        <rFont val="Arial"/>
        <family val="2"/>
      </rPr>
      <t>( Record transfers back to program surpluses as negative capital expenditure and please record full details of each account in Comments or Attachment C, Item Details)</t>
    </r>
  </si>
  <si>
    <r>
      <t xml:space="preserve">Depreciation - Building
  </t>
    </r>
    <r>
      <rPr>
        <b/>
        <i/>
        <sz val="10"/>
        <color indexed="17"/>
        <rFont val="Arial"/>
        <family val="2"/>
      </rPr>
      <t>(Full details to be shown in Attachment A, List of Program Assets)</t>
    </r>
  </si>
  <si>
    <r>
      <t xml:space="preserve">Depreciation - Motor Vehicle
  </t>
    </r>
    <r>
      <rPr>
        <b/>
        <i/>
        <sz val="10"/>
        <color indexed="17"/>
        <rFont val="Arial"/>
        <family val="2"/>
      </rPr>
      <t>(Full details to be shown in Attachment A, List of Program Assets)</t>
    </r>
  </si>
  <si>
    <r>
      <t xml:space="preserve">Depreciation - Plant &amp; Equipment                                                              </t>
    </r>
    <r>
      <rPr>
        <b/>
        <i/>
        <sz val="10"/>
        <color indexed="17"/>
        <rFont val="Arial"/>
        <family val="2"/>
      </rPr>
      <t>(Full details to be shown in Attachment A, List of Program Assets)</t>
    </r>
  </si>
  <si>
    <r>
      <t xml:space="preserve">Depreciation - Rental Properties                                                                 </t>
    </r>
    <r>
      <rPr>
        <b/>
        <i/>
        <sz val="10"/>
        <color indexed="17"/>
        <rFont val="Arial"/>
        <family val="2"/>
      </rPr>
      <t>(Full details to be shown in Attachment A, List of Program Assets)</t>
    </r>
  </si>
  <si>
    <r>
      <t xml:space="preserve">Transfers from Maintenance Reserve &amp; Other Approved Funds 
</t>
    </r>
    <r>
      <rPr>
        <b/>
        <i/>
        <sz val="10"/>
        <color indexed="17"/>
        <rFont val="Arial"/>
        <family val="2"/>
      </rPr>
      <t>(Please provide details on Attachment C, Item Details if more than one Reserve Fund)</t>
    </r>
  </si>
  <si>
    <r>
      <t xml:space="preserve">Transfers to Maintenance Reserve &amp; Other Approved Funds               </t>
    </r>
    <r>
      <rPr>
        <b/>
        <i/>
        <sz val="10"/>
        <color indexed="17"/>
        <rFont val="Arial"/>
        <family val="2"/>
      </rPr>
      <t xml:space="preserve">(Please provide details on Attachment C, Item Details if more than one Reserve Fund) </t>
    </r>
    <r>
      <rPr>
        <b/>
        <sz val="10"/>
        <rFont val="Arial"/>
        <family val="2"/>
      </rPr>
      <t xml:space="preserve">                                                                                                                   (</t>
    </r>
    <r>
      <rPr>
        <b/>
        <sz val="10"/>
        <color indexed="10"/>
        <rFont val="Arial"/>
        <family val="2"/>
      </rPr>
      <t>Not to be entered as a negative)</t>
    </r>
  </si>
  <si>
    <t>http://www.hpw.qld.gov.au/SiteCollectionDocuments/MMF.pdf</t>
  </si>
  <si>
    <t>COMMUNITY HOUSING ANNUAL FINANCIAL RETURN 2015-2016 CHECK LIST</t>
  </si>
  <si>
    <t>2015-2016 Actual</t>
  </si>
  <si>
    <t>2014-2015 Actual</t>
  </si>
  <si>
    <t>Total Program Current Assets (WOO)</t>
  </si>
  <si>
    <t>Total Program Non-Current Assets (WOO)</t>
  </si>
  <si>
    <t>Total Program Assets (WOO)</t>
  </si>
  <si>
    <t>Total Program Current Liabilities (WOO)</t>
  </si>
  <si>
    <t>Total Program Non-Current Liabilities (WOO)</t>
  </si>
  <si>
    <t>Total Program Liabilities (WOO)</t>
  </si>
  <si>
    <t>Total Program Net Assets (WOO)</t>
  </si>
  <si>
    <t>Total Equity (WOO)</t>
  </si>
  <si>
    <t>Asset Management Plan</t>
  </si>
  <si>
    <t xml:space="preserve">Property Condition Standards are aligned with the Department's Maintenance Management Framework (MMF) and the condition standard ratings outlined under section 7.2.1 Table 2. The MMF can be found here:  </t>
  </si>
  <si>
    <t>Proceeds from Sale of Program Fixed Assets</t>
  </si>
  <si>
    <t>Construction Costs</t>
  </si>
  <si>
    <t>Property Acquisition Costs</t>
  </si>
  <si>
    <t>Rental Property Furniture and Fittings</t>
  </si>
  <si>
    <t>Intangibles</t>
  </si>
  <si>
    <t>Principal Repayment of Loan &amp; Other Borrowings</t>
  </si>
  <si>
    <r>
      <t>Other Non-Current Assets</t>
    </r>
    <r>
      <rPr>
        <sz val="10"/>
        <color indexed="17"/>
        <rFont val="Arial"/>
        <family val="2"/>
      </rPr>
      <t/>
    </r>
  </si>
  <si>
    <t>Calculated Fields</t>
  </si>
  <si>
    <t>Manual Entry Fields (carry forward balances)</t>
  </si>
  <si>
    <t>PIMS Field 1</t>
  </si>
  <si>
    <t>PIMS Field 2</t>
  </si>
  <si>
    <t>PIMS Field 3</t>
  </si>
  <si>
    <t>PIMS Field 4</t>
  </si>
  <si>
    <t>Phone Number</t>
  </si>
  <si>
    <t>Management Committees of organisations receiving funds for Community Housing are required to notify the Department of Housing and Public Works in writing of any changes to constitution, articles of incorporation and composition of Management Committee.</t>
  </si>
  <si>
    <t>Properties</t>
  </si>
  <si>
    <t>Accumulated Property Depreciation</t>
  </si>
  <si>
    <t>Accumulated Plant &amp; Equipment Depreciation</t>
  </si>
  <si>
    <t>Accumulated Motor Vehicles Depreciation</t>
  </si>
  <si>
    <t>Properties (WOO)</t>
  </si>
  <si>
    <t>Accumulated Property Depreciation (WOO)</t>
  </si>
  <si>
    <t>Plant &amp; Equipment (WOO)</t>
  </si>
  <si>
    <t>Accumulated Plant &amp; Equipment Depreciation (WOO)</t>
  </si>
  <si>
    <t>Motor Vehicles (WOO)</t>
  </si>
  <si>
    <t>Accumulated Motor Vehicles Depreciation (WOO)</t>
  </si>
  <si>
    <t xml:space="preserve">Rental &amp; Other Debtors </t>
  </si>
  <si>
    <t xml:space="preserve">Other Financial &amp; Current Assets </t>
  </si>
  <si>
    <t xml:space="preserve">Accumulated Depreciation </t>
  </si>
  <si>
    <t xml:space="preserve">Other Financial &amp; Non-Current Assets </t>
  </si>
  <si>
    <t xml:space="preserve">     Asset Management Plan</t>
  </si>
  <si>
    <t>Table of definitions and explanations to assist in the completion of the CHAFR</t>
  </si>
  <si>
    <r>
      <t>Assets Purchased &lt;$5000</t>
    </r>
    <r>
      <rPr>
        <sz val="8"/>
        <rFont val="Arial"/>
        <family val="2"/>
      </rPr>
      <t xml:space="preserve"> (6-0040)
This account shows all assets (including computers) purchased by the nonprofit organisation that have an individual value of less than $5,000 each. Any asset above $5,000 is to be capitalised and shown as an asset in the Balance Sheet. Some items that are expensed may still need to be recorded in the Fixed Asset Register. Assets purchased for the HAS Program &amp; for Rental Properties are reported separately in the Revenue &amp; Expenditure Statement.</t>
    </r>
  </si>
  <si>
    <r>
      <t xml:space="preserve">Bad Debts </t>
    </r>
    <r>
      <rPr>
        <sz val="8"/>
        <rFont val="Arial"/>
        <family val="2"/>
      </rPr>
      <t>(6-0080)
This account records those debts which have been written off due to non recovery. Bad Debts for Rental Properties &amp; HAS program are reported separately on the Revenue &amp; Expenditure Statement.</t>
    </r>
  </si>
  <si>
    <r>
      <t xml:space="preserve">Printing/Stationery/Postage &amp; Other Office Administration Expenses       
</t>
    </r>
    <r>
      <rPr>
        <sz val="8"/>
        <rFont val="Arial"/>
        <family val="2"/>
      </rPr>
      <t>6-0100 Cleaning &amp; Pest Control excluding those expenses relating to Tenancy &amp; Property Supplies &amp; Services. 
6-0240 Credit Card Fees including merchant fees but excludes bank charges
6-0310 Employee Support and Supervision Costs includes job support, vocational development etc   
6-0320 Equipment Hire/Lease relates to hire of office equipment etc. Excludes equipment leased/hired for HAS activities which are reported separately 
6-0330 Fees &amp; Permits. Includes ASIC Fees, business name fees, annual incorporation fees etc  
6-0395 Health &amp; Safety includes first aid costs &amp; licensing compliance
6-0510 Postage, Freight &amp; Courier
6-0520 Printing &amp; Stationery  
6-0550 Rates &amp; Taxes excludes rates relating to rental properties                                                                                                 
6-0590 Repairs &amp; Maintenance excluding Repairs &amp; Maintenance - Rental Properties 
 and equipment repairs for HAS Program which are to be reported separately.
6-0650 Security Expenses includes cost of office alarm systems etc      
6-0660 Staff Amenities includes staff room purchases &amp; toilet supplies</t>
    </r>
    <r>
      <rPr>
        <b/>
        <sz val="8"/>
        <rFont val="Arial"/>
        <family val="2"/>
      </rPr>
      <t xml:space="preserve">
</t>
    </r>
  </si>
  <si>
    <r>
      <t xml:space="preserve">Other Administration Expenses                                                               
</t>
    </r>
    <r>
      <rPr>
        <sz val="8"/>
        <rFont val="Arial"/>
        <family val="2"/>
      </rPr>
      <t xml:space="preserve">6-0080 Bad Debts excluding those relating to Rental Properties &amp; HAS Clients  
6-0090 Business Planning, Reporting and Evaluation Costs                                               
6-0230 Consultancy Fee excluding Consultancy Fees for HAS Clients which are reported separately. 
6-0490 Membership Fees Paid                                                                                                                                                                                                                                                                                                                                   
6-0670 Sundry Expenses 
6-0730 Volunteer Costs including managing and training volunteers </t>
    </r>
    <r>
      <rPr>
        <b/>
        <sz val="8"/>
        <rFont val="Arial"/>
        <family val="2"/>
      </rPr>
      <t xml:space="preserve">    
</t>
    </r>
  </si>
  <si>
    <t xml:space="preserve">     Copy of public liability insurance (ie. Certificate of Currency) for Legal Entity</t>
  </si>
  <si>
    <t>Program:</t>
  </si>
  <si>
    <t xml:space="preserve">     Annual Report (if produced)</t>
  </si>
  <si>
    <r>
      <t xml:space="preserve">Grants (State) Operating - Recurrent </t>
    </r>
    <r>
      <rPr>
        <sz val="8"/>
        <rFont val="Arial"/>
        <family val="2"/>
      </rPr>
      <t>(4-1040)
This account includes operating, recurrent funds received from State and can be whole of organisation. This includes annual funding or multi-year funding.
(Report recurrent grants from Qld Dept of Housing &amp; Public Works).</t>
    </r>
  </si>
  <si>
    <r>
      <t>Grants (State) Operating - Non-recurrent</t>
    </r>
    <r>
      <rPr>
        <sz val="8"/>
        <rFont val="Arial"/>
        <family val="2"/>
      </rPr>
      <t xml:space="preserve"> (4-1050)
This account represents one-off grants from the Qld Dept of Housing &amp; Public Works).</t>
    </r>
  </si>
  <si>
    <r>
      <t>Proceeds from Sale of Program Fixed Assets</t>
    </r>
    <r>
      <rPr>
        <sz val="8"/>
        <rFont val="Arial"/>
        <family val="2"/>
      </rPr>
      <t xml:space="preserve">
This is the actual amount received from the sale of program assets including properties and the "trade in value" of motor vehicles. Such proceeds are defined in the Housing Regulation 2003, Schedule 5, Receipts for a funded service. It does not include Gain on the Sale of Non-Current Assets (4-5050) or Loss on Sale of Assets (6-0460).</t>
    </r>
  </si>
  <si>
    <r>
      <t>Loans &amp; Other Borrowings</t>
    </r>
    <r>
      <rPr>
        <sz val="8"/>
        <rFont val="Arial"/>
        <family val="2"/>
      </rPr>
      <t xml:space="preserve">
2-2210 Hire Purchase Liability
2-2220 Lease Liability
2-2230 Loans Payable
The amount to be entered is the initial/additional borrowing to finance an asset purchase or construction. It does not include pre existing borrowing liabilities. 
</t>
    </r>
  </si>
  <si>
    <r>
      <t xml:space="preserve">Bank Charges </t>
    </r>
    <r>
      <rPr>
        <sz val="8"/>
        <rFont val="Arial"/>
        <family val="2"/>
      </rPr>
      <t>(6-0070)</t>
    </r>
    <r>
      <rPr>
        <b/>
        <sz val="8"/>
        <rFont val="Arial"/>
        <family val="2"/>
      </rPr>
      <t xml:space="preserve">
</t>
    </r>
    <r>
      <rPr>
        <sz val="8"/>
        <rFont val="Arial"/>
        <family val="2"/>
      </rPr>
      <t xml:space="preserve">This account represents all charges (excluding interest charged) associated with the various accounts held by a non-profit. It </t>
    </r>
    <r>
      <rPr>
        <i/>
        <sz val="8"/>
        <rFont val="Arial"/>
        <family val="2"/>
      </rPr>
      <t>excludes</t>
    </r>
    <r>
      <rPr>
        <sz val="8"/>
        <rFont val="Arial"/>
        <family val="2"/>
      </rPr>
      <t xml:space="preserve"> credit card fees.</t>
    </r>
    <r>
      <rPr>
        <b/>
        <sz val="8"/>
        <rFont val="Arial"/>
        <family val="2"/>
      </rPr>
      <t xml:space="preserve">
</t>
    </r>
  </si>
  <si>
    <r>
      <t xml:space="preserve">Maintenance Forecast and Maintenance Reserve Funds
</t>
    </r>
    <r>
      <rPr>
        <sz val="12"/>
        <rFont val="Arial"/>
        <family val="2"/>
      </rPr>
      <t>(for properties listed above)</t>
    </r>
  </si>
  <si>
    <r>
      <t xml:space="preserve">Property Condition Report
</t>
    </r>
    <r>
      <rPr>
        <sz val="12"/>
        <rFont val="Arial"/>
        <family val="2"/>
      </rPr>
      <t>(for properties listed above)</t>
    </r>
  </si>
  <si>
    <t>Planned Maintenance Fund (PMF) Balance as at 30 June 2016*</t>
  </si>
  <si>
    <t>* PMF should align with Asset Management Plan</t>
  </si>
  <si>
    <r>
      <t xml:space="preserve">Depreciation - Rental Properties                                                               </t>
    </r>
    <r>
      <rPr>
        <sz val="10"/>
        <rFont val="Arial"/>
        <family val="2"/>
      </rPr>
      <t xml:space="preserve">  </t>
    </r>
    <r>
      <rPr>
        <i/>
        <sz val="10"/>
        <color rgb="FF008000"/>
        <rFont val="Arial"/>
        <family val="2"/>
      </rPr>
      <t xml:space="preserve">(Full details to be shown in </t>
    </r>
    <r>
      <rPr>
        <b/>
        <i/>
        <sz val="10"/>
        <color rgb="FF008000"/>
        <rFont val="Arial"/>
        <family val="2"/>
      </rPr>
      <t>Attachment A</t>
    </r>
    <r>
      <rPr>
        <i/>
        <sz val="10"/>
        <color rgb="FF008000"/>
        <rFont val="Arial"/>
        <family val="2"/>
      </rPr>
      <t>, List of Program Assets)</t>
    </r>
  </si>
  <si>
    <r>
      <rPr>
        <b/>
        <sz val="10"/>
        <rFont val="Arial"/>
        <family val="2"/>
      </rPr>
      <t>Approximate Font Line Staff FTE</t>
    </r>
    <r>
      <rPr>
        <sz val="10"/>
        <rFont val="Arial"/>
        <family val="2"/>
      </rPr>
      <t xml:space="preserve">
</t>
    </r>
    <r>
      <rPr>
        <sz val="10"/>
        <color rgb="FF008000"/>
        <rFont val="Arial"/>
        <family val="2"/>
      </rPr>
      <t>(staff directly involved with tenants and delivering services)</t>
    </r>
  </si>
  <si>
    <r>
      <rPr>
        <b/>
        <sz val="10"/>
        <rFont val="Arial"/>
        <family val="2"/>
      </rPr>
      <t xml:space="preserve">Approximate Administrative &amp; Managerial Staff FTE
</t>
    </r>
    <r>
      <rPr>
        <sz val="10"/>
        <color rgb="FF008000"/>
        <rFont val="Arial"/>
        <family val="2"/>
      </rPr>
      <t>(staff responsible for administration of tenancies, properties and services)</t>
    </r>
  </si>
  <si>
    <r>
      <rPr>
        <b/>
        <sz val="10"/>
        <rFont val="Arial"/>
        <family val="2"/>
      </rPr>
      <t xml:space="preserve">Approximate Volunteer Staff FTE
</t>
    </r>
    <r>
      <rPr>
        <sz val="10"/>
        <color rgb="FF008000"/>
        <rFont val="Arial"/>
        <family val="2"/>
      </rPr>
      <t>(volunteers used in any capacity to deliver program services)</t>
    </r>
  </si>
  <si>
    <t>Program FTE</t>
  </si>
  <si>
    <t>Approximate Font Line Staff FTE</t>
  </si>
  <si>
    <t>Approximate Administrative &amp; Managerial Staff FTE</t>
  </si>
  <si>
    <t>Approximate Volunteer Staff FTE</t>
  </si>
  <si>
    <t>FTE Definition</t>
  </si>
  <si>
    <t>Total FTE</t>
  </si>
  <si>
    <t>Program FTE Count</t>
  </si>
  <si>
    <t>Community Housing Staffing Information</t>
  </si>
  <si>
    <r>
      <t xml:space="preserve">An FTE is a measure of the hours worked by an individual on a full-time annual basis. 
For example, if an individual works approximately 19 hours per week throughout the year this would count as </t>
    </r>
    <r>
      <rPr>
        <b/>
        <sz val="10"/>
        <rFont val="Arial"/>
        <family val="2"/>
      </rPr>
      <t>0.5 FTE</t>
    </r>
    <r>
      <rPr>
        <sz val="10"/>
        <rFont val="Arial"/>
        <family val="2"/>
      </rPr>
      <t xml:space="preserve"> (based on a 38 hour full working week). If an individual works full time for six months then this would also count as </t>
    </r>
    <r>
      <rPr>
        <b/>
        <sz val="10"/>
        <rFont val="Arial"/>
        <family val="2"/>
      </rPr>
      <t>0.5 FTE</t>
    </r>
    <r>
      <rPr>
        <sz val="10"/>
        <rFont val="Arial"/>
        <family val="2"/>
      </rPr>
      <t xml:space="preserve">. 
If an individual's time is split between different community housing programs then the  FTE should be reported under each program proportional to the time worked. For example, if a full-time employeee or volunteer's time is evenly split between two community housing programs then </t>
    </r>
    <r>
      <rPr>
        <b/>
        <sz val="10"/>
        <rFont val="Arial"/>
        <family val="2"/>
      </rPr>
      <t>0.5 FTE</t>
    </r>
    <r>
      <rPr>
        <sz val="10"/>
        <rFont val="Arial"/>
        <family val="2"/>
      </rPr>
      <t xml:space="preserve"> should be reported under each program.
</t>
    </r>
  </si>
  <si>
    <r>
      <rPr>
        <b/>
        <sz val="10"/>
        <rFont val="Arial"/>
        <family val="2"/>
      </rPr>
      <t>Front Line Staff FTE</t>
    </r>
    <r>
      <rPr>
        <sz val="10"/>
        <rFont val="Arial"/>
        <family val="2"/>
      </rPr>
      <t xml:space="preserve">
</t>
    </r>
    <r>
      <rPr>
        <sz val="10"/>
        <color rgb="FF008000"/>
        <rFont val="Arial"/>
        <family val="2"/>
      </rPr>
      <t>(staff directly involved with clients and service delivery)</t>
    </r>
  </si>
  <si>
    <r>
      <rPr>
        <b/>
        <sz val="10"/>
        <rFont val="Arial"/>
        <family val="2"/>
      </rPr>
      <t xml:space="preserve">Administrative &amp; Managerial Staff FTE
</t>
    </r>
    <r>
      <rPr>
        <sz val="10"/>
        <color rgb="FF008000"/>
        <rFont val="Arial"/>
        <family val="2"/>
      </rPr>
      <t>(staff responsible for administration and management of program service delivery)</t>
    </r>
  </si>
  <si>
    <t>Please provide approximate Full Time Equivalent (FTE) head count for delivery of program services reported in this CHAFR:</t>
  </si>
  <si>
    <r>
      <rPr>
        <b/>
        <sz val="10"/>
        <rFont val="Arial"/>
        <family val="2"/>
      </rPr>
      <t xml:space="preserve">Volunteer Staff FTE
</t>
    </r>
    <r>
      <rPr>
        <sz val="10"/>
        <color rgb="FF008000"/>
        <rFont val="Arial"/>
        <family val="2"/>
      </rPr>
      <t>(volunteers used in any capacity to deliver program services)</t>
    </r>
  </si>
  <si>
    <t>Adjustment</t>
  </si>
  <si>
    <t>Service Agreement Funding Grant Amount</t>
  </si>
  <si>
    <t>Program Capital Expenditure</t>
  </si>
  <si>
    <r>
      <rPr>
        <b/>
        <sz val="10"/>
        <rFont val="Arial"/>
        <family val="2"/>
      </rPr>
      <t xml:space="preserve">Do not include capital expenditure. </t>
    </r>
    <r>
      <rPr>
        <i/>
        <sz val="10"/>
        <rFont val="Arial"/>
        <family val="2"/>
      </rPr>
      <t xml:space="preserve">
Capital Expenditure items should be reported in 'Capital Expenditure' tab</t>
    </r>
  </si>
  <si>
    <t xml:space="preserve">  </t>
  </si>
  <si>
    <r>
      <t xml:space="preserve">Excellent (S5)- </t>
    </r>
    <r>
      <rPr>
        <sz val="12"/>
        <rFont val="Arial"/>
        <family val="2"/>
      </rPr>
      <t>Property meets S5 Standard as outlined in Maintenance Management Framework. 
S5 Standard: Property in as new condition and appearance. No defects and only minimal deterioration.</t>
    </r>
    <r>
      <rPr>
        <b/>
        <sz val="12"/>
        <rFont val="Arial"/>
        <family val="2"/>
      </rPr>
      <t xml:space="preserve">
</t>
    </r>
  </si>
  <si>
    <r>
      <t xml:space="preserve">Good (S4) - </t>
    </r>
    <r>
      <rPr>
        <sz val="12"/>
        <rFont val="Arial"/>
        <family val="2"/>
      </rPr>
      <t xml:space="preserve">Property meets S4 Standard as outlined in Maintenance Management Framework.
S4 Standard: Property in good condition both operationally and aesthetically. Property may have some minor defects, minor wear and tear and some deterioration to finishes. No immediate maintenance requirements.  </t>
    </r>
    <r>
      <rPr>
        <b/>
        <sz val="12"/>
        <rFont val="Arial"/>
        <family val="2"/>
      </rPr>
      <t xml:space="preserve">
</t>
    </r>
  </si>
  <si>
    <r>
      <t>Poor (S1 - S3)</t>
    </r>
    <r>
      <rPr>
        <sz val="12"/>
        <rFont val="Arial"/>
        <family val="2"/>
      </rPr>
      <t xml:space="preserve"> - Property does not meet S4 Standard
Property is in a rundown condition. Significant defects are evident. Deferred maintenance work exists or there is an immediate/urgent need for maintenance and repairs</t>
    </r>
  </si>
  <si>
    <r>
      <rPr>
        <b/>
        <sz val="12"/>
        <rFont val="Arial"/>
        <family val="2"/>
      </rPr>
      <t xml:space="preserve">2016-2017 </t>
    </r>
    <r>
      <rPr>
        <sz val="12"/>
        <rFont val="Arial"/>
        <family val="2"/>
      </rPr>
      <t>Total Planned Maintenance Forecast Costs:</t>
    </r>
  </si>
  <si>
    <r>
      <rPr>
        <b/>
        <sz val="12"/>
        <rFont val="Arial"/>
        <family val="2"/>
      </rPr>
      <t>2017-2018 -</t>
    </r>
    <r>
      <rPr>
        <sz val="12"/>
        <rFont val="Arial"/>
        <family val="2"/>
      </rPr>
      <t xml:space="preserve"> Total Planned Maintenance Forecast Costs:</t>
    </r>
  </si>
  <si>
    <r>
      <rPr>
        <b/>
        <sz val="12"/>
        <rFont val="Arial"/>
        <family val="2"/>
      </rPr>
      <t>2018-2019 -</t>
    </r>
    <r>
      <rPr>
        <sz val="12"/>
        <rFont val="Arial"/>
        <family val="2"/>
      </rPr>
      <t xml:space="preserve"> Total Planned Maintenance Forecast Costs:</t>
    </r>
  </si>
  <si>
    <r>
      <t xml:space="preserve">Total Vacancies </t>
    </r>
    <r>
      <rPr>
        <sz val="12"/>
        <rFont val="Arial"/>
        <family val="2"/>
      </rPr>
      <t>(total vacant days for all properties listed above)</t>
    </r>
  </si>
  <si>
    <r>
      <t xml:space="preserve">Reasons for Vacancies -
</t>
    </r>
    <r>
      <rPr>
        <sz val="12"/>
        <rFont val="Arial"/>
        <family val="2"/>
      </rPr>
      <t>(leave blank if property vacant for 50 days or less)</t>
    </r>
  </si>
  <si>
    <r>
      <t xml:space="preserve">Planned Maintenance Forecast 
</t>
    </r>
    <r>
      <rPr>
        <sz val="12"/>
        <rFont val="Arial"/>
        <family val="2"/>
      </rPr>
      <t>(leave blank if property planned maintenance costs $5,000 or less)</t>
    </r>
  </si>
  <si>
    <r>
      <t xml:space="preserve">
Major Upgrades / Improvements
Forecast
</t>
    </r>
    <r>
      <rPr>
        <sz val="12"/>
        <color indexed="52"/>
        <rFont val="Arial"/>
        <family val="2"/>
      </rPr>
      <t>(Provider owned community housing properties only)</t>
    </r>
  </si>
  <si>
    <r>
      <t xml:space="preserve">Comments -
</t>
    </r>
    <r>
      <rPr>
        <sz val="12"/>
        <rFont val="Arial"/>
        <family val="2"/>
      </rPr>
      <t>(any additional comments or actions relating to vacancies, property condition details or maintenance forecasts)</t>
    </r>
  </si>
  <si>
    <t>Excel Lookup Information</t>
  </si>
  <si>
    <t>Data-Entry Import Fields</t>
  </si>
  <si>
    <r>
      <t xml:space="preserve">● Attachment B </t>
    </r>
    <r>
      <rPr>
        <sz val="10"/>
        <rFont val="Arial"/>
        <family val="2"/>
      </rPr>
      <t xml:space="preserve">applicable to: </t>
    </r>
    <r>
      <rPr>
        <b/>
        <sz val="10"/>
        <rFont val="Arial"/>
        <family val="2"/>
      </rPr>
      <t>CMSU</t>
    </r>
    <r>
      <rPr>
        <sz val="10"/>
        <rFont val="Arial"/>
        <family val="2"/>
      </rPr>
      <t xml:space="preserve">, </t>
    </r>
    <r>
      <rPr>
        <b/>
        <sz val="10"/>
        <rFont val="Arial"/>
        <family val="2"/>
      </rPr>
      <t>AHP</t>
    </r>
    <r>
      <rPr>
        <sz val="10"/>
        <rFont val="Arial"/>
        <family val="2"/>
      </rPr>
      <t xml:space="preserve">, </t>
    </r>
    <r>
      <rPr>
        <b/>
        <sz val="10"/>
        <rFont val="Arial"/>
        <family val="2"/>
      </rPr>
      <t>CAP</t>
    </r>
    <r>
      <rPr>
        <sz val="10"/>
        <rFont val="Arial"/>
        <family val="2"/>
      </rPr>
      <t xml:space="preserve">, </t>
    </r>
    <r>
      <rPr>
        <b/>
        <sz val="10"/>
        <rFont val="Arial"/>
        <family val="2"/>
      </rPr>
      <t>CAP HL</t>
    </r>
    <r>
      <rPr>
        <sz val="10"/>
        <rFont val="Arial"/>
        <family val="2"/>
      </rPr>
      <t xml:space="preserve">, </t>
    </r>
    <r>
      <rPr>
        <b/>
        <sz val="10"/>
        <rFont val="Arial"/>
        <family val="2"/>
      </rPr>
      <t>SHP</t>
    </r>
    <r>
      <rPr>
        <sz val="10"/>
        <rFont val="Arial"/>
        <family val="2"/>
      </rPr>
      <t xml:space="preserve">, </t>
    </r>
    <r>
      <rPr>
        <b/>
        <sz val="10"/>
        <rFont val="Arial"/>
        <family val="2"/>
      </rPr>
      <t>CRS</t>
    </r>
    <r>
      <rPr>
        <sz val="10"/>
        <rFont val="Arial"/>
        <family val="2"/>
      </rPr>
      <t xml:space="preserve">, </t>
    </r>
    <r>
      <rPr>
        <b/>
        <sz val="10"/>
        <rFont val="Arial"/>
        <family val="2"/>
      </rPr>
      <t xml:space="preserve">SHDL </t>
    </r>
    <r>
      <rPr>
        <sz val="10"/>
        <rFont val="Arial"/>
        <family val="2"/>
      </rPr>
      <t xml:space="preserve">and </t>
    </r>
    <r>
      <rPr>
        <b/>
        <sz val="10"/>
        <rFont val="Arial"/>
        <family val="2"/>
      </rPr>
      <t>LTCH</t>
    </r>
    <r>
      <rPr>
        <sz val="10"/>
        <rFont val="Arial"/>
        <family val="2"/>
      </rPr>
      <t xml:space="preserve">
●  Do not record details of properties which are not related to community housing programs
● Complete all fields highlighted yellow below</t>
    </r>
  </si>
  <si>
    <t>Import</t>
  </si>
  <si>
    <t>Calculated</t>
  </si>
  <si>
    <t>Carry forward Balance / manual entry</t>
  </si>
  <si>
    <t>Fields to import from template to databse</t>
  </si>
  <si>
    <t>Manual</t>
  </si>
  <si>
    <t>Lookup Fields (carry forward balances)</t>
  </si>
  <si>
    <t>The funds allocated to this program for the period 1 July 2016 to 30 June 2017 have been expended in accordance with the guidelines and requirements</t>
  </si>
  <si>
    <t>2016-2017 Actual</t>
  </si>
  <si>
    <t>Please enter the actual amounts for 2014/16 &amp; 2015/2017</t>
  </si>
  <si>
    <t>For Year Ended 30 June 2017</t>
  </si>
  <si>
    <r>
      <t xml:space="preserve">Total Vacant Days In
2016-2017
</t>
    </r>
    <r>
      <rPr>
        <sz val="12"/>
        <rFont val="Arial"/>
        <family val="2"/>
      </rPr>
      <t xml:space="preserve">
(leave blank if property vacant for 50 days or less)</t>
    </r>
  </si>
  <si>
    <r>
      <t xml:space="preserve">2016-2017 Planned Maintenance Costs
</t>
    </r>
    <r>
      <rPr>
        <sz val="12"/>
        <rFont val="Arial"/>
        <family val="2"/>
      </rPr>
      <t xml:space="preserve">
(leave blank if property planned maintenance costs $5,000 or less)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</si>
</sst>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quot;#,##0"/>
    <numFmt numFmtId="166" formatCode="d/mm/yy;@"/>
    <numFmt numFmtId="167" formatCode="_(* #,##0_);_(* \(#,##0\);_(* &quot;-&quot;??_);_(@_)"/>
    <numFmt numFmtId="168" formatCode="&quot;Fail&quot;;;&quot;Ok&quot;"/>
    <numFmt numFmtId="169" formatCode="#,##0_-;\ \(#,##0\);_-* &quot;-&quot;??;_-@_-"/>
    <numFmt numFmtId="170" formatCode="0.00\ &quot;x&quot;"/>
    <numFmt numFmtId="171" formatCode="_(* #,##0.0_);_(* \(#,##0.0\);_(* &quot;-&quot;??_);_(@_)"/>
    <numFmt numFmtId="172" formatCode="_(* #,##0.00%_);_(* \(#,##0.00%\);_(* &quot;-&quot;??_);_(@_)"/>
    <numFmt numFmtId="173" formatCode="d/mm/yyyy;@"/>
    <numFmt numFmtId="174" formatCode="mmm\-yyyy"/>
    <numFmt numFmtId="175" formatCode="#,##0.0_ ;\-#,##0.0\ "/>
  </numFmts>
  <fonts count="83">
    <font>
      <sz val="10"/>
      <name val="Arial"/>
    </font>
    <font>
      <sz val="11"/>
      <color theme="1"/>
      <name val="Calibri"/>
      <family val="2"/>
      <scheme val="minor"/>
    </font>
    <font>
      <sz val="10"/>
      <name val="Arial"/>
      <family val="2"/>
    </font>
    <font>
      <b/>
      <sz val="10"/>
      <name val="Arial"/>
      <family val="2"/>
    </font>
    <font>
      <i/>
      <sz val="10"/>
      <name val="Arial"/>
      <family val="2"/>
    </font>
    <font>
      <b/>
      <sz val="11"/>
      <name val="Arial"/>
      <family val="2"/>
    </font>
    <font>
      <b/>
      <i/>
      <sz val="10"/>
      <name val="Arial"/>
      <family val="2"/>
    </font>
    <font>
      <b/>
      <sz val="14"/>
      <name val="Arial Rounded MT Bold"/>
      <family val="2"/>
    </font>
    <font>
      <b/>
      <u/>
      <sz val="11"/>
      <name val="Arial"/>
      <family val="2"/>
    </font>
    <font>
      <b/>
      <sz val="16"/>
      <name val="Arial"/>
      <family val="2"/>
    </font>
    <font>
      <b/>
      <sz val="12"/>
      <name val="Arial"/>
      <family val="2"/>
    </font>
    <font>
      <sz val="12"/>
      <name val="Arial"/>
      <family val="2"/>
    </font>
    <font>
      <b/>
      <sz val="10"/>
      <color indexed="12"/>
      <name val="Arial"/>
      <family val="2"/>
    </font>
    <font>
      <b/>
      <sz val="10"/>
      <color indexed="53"/>
      <name val="Arial"/>
      <family val="2"/>
    </font>
    <font>
      <sz val="10"/>
      <color indexed="53"/>
      <name val="Arial"/>
      <family val="2"/>
    </font>
    <font>
      <sz val="10"/>
      <name val="Arial"/>
      <family val="2"/>
    </font>
    <font>
      <u/>
      <sz val="10"/>
      <color indexed="12"/>
      <name val="Arial"/>
      <family val="2"/>
    </font>
    <font>
      <sz val="10"/>
      <color indexed="12"/>
      <name val="Arial"/>
      <family val="2"/>
    </font>
    <font>
      <b/>
      <sz val="10"/>
      <color indexed="12"/>
      <name val="Arial"/>
      <family val="2"/>
    </font>
    <font>
      <i/>
      <sz val="10"/>
      <color indexed="17"/>
      <name val="Arial"/>
      <family val="2"/>
    </font>
    <font>
      <sz val="10"/>
      <color indexed="17"/>
      <name val="Arial"/>
      <family val="2"/>
    </font>
    <font>
      <b/>
      <i/>
      <sz val="10"/>
      <color indexed="17"/>
      <name val="Arial"/>
      <family val="2"/>
    </font>
    <font>
      <b/>
      <sz val="10"/>
      <color indexed="10"/>
      <name val="Arial"/>
      <family val="2"/>
    </font>
    <font>
      <sz val="10"/>
      <color indexed="10"/>
      <name val="Arial"/>
      <family val="2"/>
    </font>
    <font>
      <sz val="8"/>
      <name val="Arial"/>
      <family val="2"/>
    </font>
    <font>
      <sz val="8"/>
      <name val="Arial"/>
      <family val="2"/>
    </font>
    <font>
      <sz val="10"/>
      <name val="Wingdings 2"/>
      <family val="1"/>
      <charset val="2"/>
    </font>
    <font>
      <sz val="12"/>
      <name val="Arial"/>
      <family val="2"/>
    </font>
    <font>
      <b/>
      <sz val="8"/>
      <name val="Arial"/>
      <family val="2"/>
    </font>
    <font>
      <b/>
      <sz val="10"/>
      <color indexed="18"/>
      <name val="Arial"/>
      <family val="2"/>
    </font>
    <font>
      <sz val="10"/>
      <color indexed="18"/>
      <name val="Arial"/>
      <family val="2"/>
    </font>
    <font>
      <sz val="16"/>
      <name val="Wingdings 2"/>
      <family val="1"/>
      <charset val="2"/>
    </font>
    <font>
      <sz val="10"/>
      <name val="Arial"/>
      <family val="2"/>
    </font>
    <font>
      <b/>
      <sz val="10"/>
      <name val="Arial"/>
      <family val="2"/>
    </font>
    <font>
      <b/>
      <i/>
      <sz val="10"/>
      <color indexed="53"/>
      <name val="Arial"/>
      <family val="2"/>
    </font>
    <font>
      <sz val="10"/>
      <color indexed="57"/>
      <name val="Arial"/>
      <family val="2"/>
    </font>
    <font>
      <i/>
      <sz val="8"/>
      <name val="Arial"/>
      <family val="2"/>
    </font>
    <font>
      <strike/>
      <sz val="8"/>
      <name val="Arial"/>
      <family val="2"/>
    </font>
    <font>
      <sz val="12"/>
      <name val="Arial"/>
      <family val="2"/>
    </font>
    <font>
      <u/>
      <sz val="8"/>
      <color indexed="12"/>
      <name val="Arial"/>
      <family val="2"/>
    </font>
    <font>
      <sz val="11"/>
      <name val="Arial"/>
      <family val="2"/>
    </font>
    <font>
      <b/>
      <sz val="10"/>
      <color theme="0"/>
      <name val="Arial"/>
      <family val="2"/>
    </font>
    <font>
      <b/>
      <sz val="11"/>
      <color rgb="FFFF0000"/>
      <name val="Arial"/>
      <family val="2"/>
    </font>
    <font>
      <i/>
      <sz val="10"/>
      <color rgb="FF008000"/>
      <name val="Arial"/>
      <family val="2"/>
    </font>
    <font>
      <b/>
      <i/>
      <sz val="10"/>
      <color rgb="FF008000"/>
      <name val="Arial"/>
      <family val="2"/>
    </font>
    <font>
      <b/>
      <sz val="10"/>
      <color indexed="17"/>
      <name val="Arial"/>
      <family val="2"/>
    </font>
    <font>
      <b/>
      <sz val="22"/>
      <name val="Arial"/>
      <family val="2"/>
    </font>
    <font>
      <b/>
      <sz val="22"/>
      <name val="Arial Rounded MT Bold"/>
      <family val="2"/>
    </font>
    <font>
      <sz val="11"/>
      <color rgb="FF3F3F76"/>
      <name val="Calibri"/>
      <family val="2"/>
      <scheme val="minor"/>
    </font>
    <font>
      <sz val="12"/>
      <color theme="1"/>
      <name val="Arial Narrow"/>
      <family val="2"/>
    </font>
    <font>
      <sz val="11"/>
      <color indexed="8"/>
      <name val="Calibri"/>
      <family val="2"/>
    </font>
    <font>
      <sz val="10"/>
      <color indexed="55"/>
      <name val="Arial"/>
      <family val="2"/>
    </font>
    <font>
      <sz val="10"/>
      <color indexed="59"/>
      <name val="Arial"/>
      <family val="2"/>
    </font>
    <font>
      <sz val="10"/>
      <color indexed="23"/>
      <name val="Arial"/>
      <family val="2"/>
    </font>
    <font>
      <u/>
      <sz val="12"/>
      <name val="Arial"/>
      <family val="2"/>
    </font>
    <font>
      <sz val="10"/>
      <name val="Helvetica-Narrow"/>
      <family val="2"/>
    </font>
    <font>
      <sz val="10"/>
      <color indexed="55"/>
      <name val="Helvetica-Narrow"/>
      <family val="2"/>
    </font>
    <font>
      <b/>
      <sz val="18"/>
      <color indexed="62"/>
      <name val="Helvetica-Narrow"/>
      <family val="2"/>
    </font>
    <font>
      <sz val="10"/>
      <color indexed="12"/>
      <name val="Helvetica-Narrow"/>
      <family val="2"/>
    </font>
    <font>
      <i/>
      <sz val="10"/>
      <color indexed="55"/>
      <name val="Helvetica-Narrow"/>
      <family val="2"/>
    </font>
    <font>
      <sz val="18"/>
      <name val="Arial"/>
      <family val="2"/>
    </font>
    <font>
      <sz val="10"/>
      <color indexed="22"/>
      <name val="Helvetica-Narrow"/>
      <family val="2"/>
    </font>
    <font>
      <sz val="10"/>
      <color indexed="9"/>
      <name val="Helvetica-Narrow"/>
      <family val="2"/>
    </font>
    <font>
      <b/>
      <sz val="16"/>
      <color indexed="12"/>
      <name val="Arial"/>
      <family val="2"/>
    </font>
    <font>
      <sz val="12"/>
      <color indexed="9"/>
      <name val="Arial"/>
      <family val="2"/>
    </font>
    <font>
      <u/>
      <sz val="10"/>
      <name val="Arial Narrow"/>
      <family val="2"/>
    </font>
    <font>
      <b/>
      <i/>
      <sz val="14"/>
      <color indexed="9"/>
      <name val="Times New Roman"/>
      <family val="1"/>
    </font>
    <font>
      <b/>
      <sz val="20"/>
      <color indexed="12"/>
      <name val="Arial"/>
      <family val="2"/>
    </font>
    <font>
      <sz val="10"/>
      <color indexed="8"/>
      <name val="Arial"/>
      <family val="2"/>
    </font>
    <font>
      <b/>
      <sz val="18"/>
      <color indexed="12"/>
      <name val="Helvetica-Narrow"/>
      <family val="2"/>
    </font>
    <font>
      <sz val="10"/>
      <name val="Helvetica"/>
      <family val="2"/>
    </font>
    <font>
      <b/>
      <sz val="10"/>
      <color indexed="55"/>
      <name val="Arial"/>
      <family val="2"/>
    </font>
    <font>
      <sz val="10"/>
      <color indexed="16"/>
      <name val="Arial"/>
      <family val="2"/>
    </font>
    <font>
      <b/>
      <sz val="10"/>
      <color indexed="56"/>
      <name val="Arial"/>
      <family val="2"/>
    </font>
    <font>
      <b/>
      <sz val="16"/>
      <color indexed="9"/>
      <name val="Arial"/>
      <family val="2"/>
    </font>
    <font>
      <sz val="12"/>
      <color indexed="8"/>
      <name val="Arial Narrow"/>
      <family val="2"/>
    </font>
    <font>
      <sz val="10"/>
      <color rgb="FF008000"/>
      <name val="Arial"/>
      <family val="2"/>
    </font>
    <font>
      <u/>
      <sz val="11"/>
      <color indexed="12"/>
      <name val="Arial"/>
      <family val="2"/>
    </font>
    <font>
      <sz val="12"/>
      <color theme="0" tint="-0.14999847407452621"/>
      <name val="Arial"/>
      <family val="2"/>
    </font>
    <font>
      <b/>
      <sz val="12"/>
      <color rgb="FFFF9900"/>
      <name val="Arial"/>
      <family val="2"/>
    </font>
    <font>
      <sz val="12"/>
      <color indexed="52"/>
      <name val="Arial"/>
      <family val="2"/>
    </font>
    <font>
      <b/>
      <sz val="13"/>
      <name val="Arial"/>
      <family val="2"/>
    </font>
    <font>
      <sz val="13"/>
      <name val="Arial"/>
      <family val="2"/>
    </font>
  </fonts>
  <fills count="4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gray125">
        <fgColor indexed="44"/>
      </patternFill>
    </fill>
    <fill>
      <patternFill patternType="solid">
        <fgColor indexed="15"/>
        <bgColor indexed="64"/>
      </patternFill>
    </fill>
    <fill>
      <patternFill patternType="solid">
        <fgColor indexed="65"/>
        <bgColor indexed="64"/>
      </patternFill>
    </fill>
    <fill>
      <patternFill patternType="gray125">
        <fgColor indexed="22"/>
        <bgColor indexed="9"/>
      </patternFill>
    </fill>
    <fill>
      <patternFill patternType="solid">
        <fgColor indexed="50"/>
        <bgColor indexed="64"/>
      </patternFill>
    </fill>
    <fill>
      <patternFill patternType="solid">
        <fgColor indexed="44"/>
        <bgColor indexed="64"/>
      </patternFill>
    </fill>
    <fill>
      <patternFill patternType="solid">
        <fgColor indexed="13"/>
        <bgColor indexed="64"/>
      </patternFill>
    </fill>
    <fill>
      <patternFill patternType="solid">
        <fgColor indexed="52"/>
        <bgColor indexed="64"/>
      </patternFill>
    </fill>
    <fill>
      <patternFill patternType="solid">
        <fgColor theme="0"/>
        <bgColor indexed="64"/>
      </patternFill>
    </fill>
    <fill>
      <patternFill patternType="solid">
        <fgColor theme="1"/>
        <bgColor indexed="64"/>
      </patternFill>
    </fill>
    <fill>
      <patternFill patternType="solid">
        <fgColor theme="1" tint="0.499984740745262"/>
        <bgColor indexed="64"/>
      </patternFill>
    </fill>
    <fill>
      <patternFill patternType="solid">
        <fgColor rgb="FFFFFF00"/>
        <bgColor indexed="64"/>
      </patternFill>
    </fill>
    <fill>
      <patternFill patternType="solid">
        <fgColor rgb="FFC0C0C0"/>
        <bgColor indexed="64"/>
      </patternFill>
    </fill>
    <fill>
      <patternFill patternType="solid">
        <fgColor theme="0" tint="-0.14999847407452621"/>
        <bgColor indexed="64"/>
      </patternFill>
    </fill>
    <fill>
      <patternFill patternType="solid">
        <fgColor rgb="FFFF9900"/>
        <bgColor indexed="64"/>
      </patternFill>
    </fill>
    <fill>
      <patternFill patternType="solid">
        <fgColor theme="0" tint="-4.9989318521683403E-2"/>
        <bgColor indexed="64"/>
      </patternFill>
    </fill>
    <fill>
      <patternFill patternType="solid">
        <fgColor rgb="FF95B3D7"/>
        <bgColor indexed="64"/>
      </patternFill>
    </fill>
    <fill>
      <patternFill patternType="gray125">
        <bgColor indexed="9"/>
      </patternFill>
    </fill>
    <fill>
      <patternFill patternType="solid">
        <fgColor indexed="9"/>
        <bgColor indexed="14"/>
      </patternFill>
    </fill>
    <fill>
      <patternFill patternType="solid">
        <fgColor indexed="63"/>
        <bgColor indexed="14"/>
      </patternFill>
    </fill>
    <fill>
      <patternFill patternType="lightUp">
        <fgColor indexed="23"/>
      </patternFill>
    </fill>
    <fill>
      <patternFill patternType="lightUp">
        <fgColor indexed="22"/>
      </patternFill>
    </fill>
    <fill>
      <patternFill patternType="solid">
        <fgColor indexed="63"/>
        <bgColor indexed="64"/>
      </patternFill>
    </fill>
    <fill>
      <patternFill patternType="solid">
        <fgColor indexed="47"/>
        <bgColor indexed="64"/>
      </patternFill>
    </fill>
    <fill>
      <patternFill patternType="solid">
        <fgColor indexed="45"/>
        <bgColor indexed="64"/>
      </patternFill>
    </fill>
    <fill>
      <patternFill patternType="solid">
        <fgColor indexed="48"/>
        <bgColor indexed="64"/>
      </patternFill>
    </fill>
    <fill>
      <patternFill patternType="solid">
        <fgColor indexed="12"/>
        <bgColor indexed="64"/>
      </patternFill>
    </fill>
    <fill>
      <patternFill patternType="solid">
        <fgColor indexed="18"/>
        <bgColor indexed="64"/>
      </patternFill>
    </fill>
    <fill>
      <patternFill patternType="solid">
        <fgColor theme="4" tint="0.79998168889431442"/>
        <bgColor indexed="64"/>
      </patternFill>
    </fill>
    <fill>
      <patternFill patternType="solid">
        <fgColor rgb="FFFFCC99"/>
        <bgColor indexed="64"/>
      </patternFill>
    </fill>
    <fill>
      <patternFill patternType="solid">
        <fgColor rgb="FFFFFF66"/>
        <bgColor indexed="64"/>
      </patternFill>
    </fill>
    <fill>
      <patternFill patternType="solid">
        <fgColor theme="0" tint="-0.14996795556505021"/>
        <bgColor indexed="64"/>
      </patternFill>
    </fill>
    <fill>
      <patternFill patternType="solid">
        <fgColor rgb="FF00B050"/>
        <bgColor indexed="64"/>
      </patternFill>
    </fill>
    <fill>
      <patternFill patternType="solid">
        <fgColor rgb="FF99CC00"/>
        <bgColor indexed="64"/>
      </patternFill>
    </fill>
    <fill>
      <patternFill patternType="solid">
        <fgColor rgb="FF92D050"/>
        <bgColor indexed="64"/>
      </patternFill>
    </fill>
    <fill>
      <patternFill patternType="solid">
        <fgColor rgb="FFFFFF85"/>
        <bgColor indexed="64"/>
      </patternFill>
    </fill>
    <fill>
      <patternFill patternType="solid">
        <fgColor theme="5" tint="0.79998168889431442"/>
        <bgColor indexed="64"/>
      </patternFill>
    </fill>
    <fill>
      <patternFill patternType="solid">
        <fgColor theme="9" tint="0.59999389629810485"/>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18"/>
      </left>
      <right style="thin">
        <color indexed="18"/>
      </right>
      <top style="thin">
        <color indexed="18"/>
      </top>
      <bottom style="thin">
        <color indexed="18"/>
      </bottom>
      <diagonal/>
    </border>
    <border>
      <left/>
      <right style="thin">
        <color indexed="18"/>
      </right>
      <top style="thin">
        <color indexed="18"/>
      </top>
      <bottom style="thin">
        <color indexed="18"/>
      </bottom>
      <diagonal/>
    </border>
    <border>
      <left/>
      <right/>
      <top/>
      <bottom style="thin">
        <color indexed="64"/>
      </bottom>
      <diagonal/>
    </border>
    <border>
      <left/>
      <right/>
      <top style="thin">
        <color indexed="64"/>
      </top>
      <bottom style="thin">
        <color indexed="64"/>
      </bottom>
      <diagonal/>
    </border>
    <border>
      <left/>
      <right/>
      <top style="thin">
        <color indexed="18"/>
      </top>
      <bottom style="thin">
        <color indexed="18"/>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18"/>
      </left>
      <right style="thin">
        <color indexed="18"/>
      </right>
      <top style="thin">
        <color indexed="18"/>
      </top>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18"/>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18"/>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bottom/>
      <diagonal/>
    </border>
    <border>
      <left/>
      <right/>
      <top style="thin">
        <color indexed="22"/>
      </top>
      <bottom style="thin">
        <color indexed="22"/>
      </bottom>
      <diagonal/>
    </border>
    <border>
      <left style="thin">
        <color indexed="55"/>
      </left>
      <right/>
      <top style="thin">
        <color indexed="64"/>
      </top>
      <bottom style="thin">
        <color indexed="55"/>
      </bottom>
      <diagonal/>
    </border>
    <border>
      <left/>
      <right style="thin">
        <color indexed="55"/>
      </right>
      <top style="thin">
        <color indexed="64"/>
      </top>
      <bottom style="thin">
        <color indexed="55"/>
      </bottom>
      <diagonal/>
    </border>
    <border>
      <left style="thin">
        <color indexed="55"/>
      </left>
      <right/>
      <top style="thin">
        <color indexed="55"/>
      </top>
      <bottom style="thin">
        <color indexed="55"/>
      </bottom>
      <diagonal/>
    </border>
    <border>
      <left/>
      <right/>
      <top style="thin">
        <color indexed="55"/>
      </top>
      <bottom style="thin">
        <color indexed="55"/>
      </bottom>
      <diagonal/>
    </border>
    <border>
      <left/>
      <right style="thin">
        <color indexed="55"/>
      </right>
      <top style="thin">
        <color indexed="55"/>
      </top>
      <bottom style="thin">
        <color indexed="55"/>
      </bottom>
      <diagonal/>
    </border>
    <border>
      <left style="thin">
        <color indexed="55"/>
      </left>
      <right/>
      <top style="thin">
        <color indexed="55"/>
      </top>
      <bottom style="thin">
        <color indexed="64"/>
      </bottom>
      <diagonal/>
    </border>
    <border>
      <left/>
      <right/>
      <top style="thin">
        <color indexed="55"/>
      </top>
      <bottom style="thin">
        <color indexed="64"/>
      </bottom>
      <diagonal/>
    </border>
    <border>
      <left/>
      <right style="thin">
        <color indexed="55"/>
      </right>
      <top style="thin">
        <color indexed="55"/>
      </top>
      <bottom style="thin">
        <color indexed="64"/>
      </bottom>
      <diagonal/>
    </border>
    <border>
      <left/>
      <right/>
      <top style="thin">
        <color indexed="64"/>
      </top>
      <bottom style="thin">
        <color indexed="55"/>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50"/>
      </left>
      <right/>
      <top style="thin">
        <color indexed="50"/>
      </top>
      <bottom/>
      <diagonal/>
    </border>
    <border>
      <left/>
      <right/>
      <top style="thin">
        <color indexed="50"/>
      </top>
      <bottom/>
      <diagonal/>
    </border>
    <border>
      <left style="thin">
        <color indexed="50"/>
      </left>
      <right/>
      <top/>
      <bottom style="thin">
        <color indexed="64"/>
      </bottom>
      <diagonal/>
    </border>
    <border>
      <left style="thin">
        <color indexed="50"/>
      </left>
      <right/>
      <top style="thin">
        <color indexed="50"/>
      </top>
      <bottom style="thin">
        <color indexed="50"/>
      </bottom>
      <diagonal/>
    </border>
    <border>
      <left/>
      <right/>
      <top style="thin">
        <color indexed="50"/>
      </top>
      <bottom style="thin">
        <color indexed="50"/>
      </bottom>
      <diagonal/>
    </border>
    <border>
      <left/>
      <right style="thin">
        <color indexed="50"/>
      </right>
      <top style="thin">
        <color indexed="50"/>
      </top>
      <bottom style="thin">
        <color indexed="50"/>
      </bottom>
      <diagonal/>
    </border>
    <border>
      <left/>
      <right/>
      <top style="thin">
        <color indexed="50"/>
      </top>
      <bottom style="thin">
        <color indexed="64"/>
      </bottom>
      <diagonal/>
    </border>
    <border>
      <left/>
      <right style="thin">
        <color indexed="50"/>
      </right>
      <top style="thin">
        <color indexed="50"/>
      </top>
      <bottom style="thin">
        <color indexed="64"/>
      </bottom>
      <diagonal/>
    </border>
    <border>
      <left style="thin">
        <color indexed="44"/>
      </left>
      <right/>
      <top style="thin">
        <color indexed="44"/>
      </top>
      <bottom style="thin">
        <color indexed="44"/>
      </bottom>
      <diagonal/>
    </border>
    <border>
      <left/>
      <right/>
      <top style="thin">
        <color indexed="44"/>
      </top>
      <bottom style="thin">
        <color indexed="44"/>
      </bottom>
      <diagonal/>
    </border>
    <border>
      <left/>
      <right style="thin">
        <color indexed="44"/>
      </right>
      <top style="thin">
        <color indexed="44"/>
      </top>
      <bottom style="thin">
        <color indexed="44"/>
      </bottom>
      <diagonal/>
    </border>
    <border>
      <left/>
      <right/>
      <top style="thin">
        <color indexed="44"/>
      </top>
      <bottom style="thin">
        <color indexed="64"/>
      </bottom>
      <diagonal/>
    </border>
    <border>
      <left/>
      <right style="thin">
        <color indexed="44"/>
      </right>
      <top style="thin">
        <color indexed="44"/>
      </top>
      <bottom style="thin">
        <color indexed="64"/>
      </bottom>
      <diagonal/>
    </border>
    <border>
      <left style="thin">
        <color indexed="44"/>
      </left>
      <right/>
      <top style="thin">
        <color indexed="44"/>
      </top>
      <bottom/>
      <diagonal/>
    </border>
    <border>
      <left/>
      <right/>
      <top style="thin">
        <color indexed="44"/>
      </top>
      <bottom/>
      <diagonal/>
    </border>
    <border>
      <left style="thin">
        <color indexed="44"/>
      </left>
      <right/>
      <top/>
      <bottom style="thin">
        <color indexed="64"/>
      </bottom>
      <diagonal/>
    </border>
    <border>
      <left style="thin">
        <color indexed="18"/>
      </left>
      <right/>
      <top style="thin">
        <color indexed="18"/>
      </top>
      <bottom style="thin">
        <color indexed="18"/>
      </bottom>
      <diagonal/>
    </border>
    <border>
      <left/>
      <right style="thin">
        <color indexed="64"/>
      </right>
      <top style="thin">
        <color indexed="18"/>
      </top>
      <bottom style="thin">
        <color indexed="18"/>
      </bottom>
      <diagonal/>
    </border>
    <border>
      <left/>
      <right style="thin">
        <color indexed="18"/>
      </right>
      <top style="thin">
        <color indexed="64"/>
      </top>
      <bottom/>
      <diagonal/>
    </border>
    <border>
      <left/>
      <right style="thin">
        <color indexed="18"/>
      </right>
      <top/>
      <bottom style="thin">
        <color indexed="64"/>
      </bottom>
      <diagonal/>
    </border>
    <border>
      <left style="thin">
        <color rgb="FF7F7F7F"/>
      </left>
      <right style="thin">
        <color rgb="FF7F7F7F"/>
      </right>
      <top style="thin">
        <color rgb="FF7F7F7F"/>
      </top>
      <bottom style="thin">
        <color rgb="FF7F7F7F"/>
      </bottom>
      <diagonal/>
    </border>
    <border>
      <left style="thin">
        <color indexed="12"/>
      </left>
      <right style="thin">
        <color indexed="12"/>
      </right>
      <top style="thin">
        <color indexed="12"/>
      </top>
      <bottom style="thin">
        <color indexed="12"/>
      </bottom>
      <diagonal/>
    </border>
    <border>
      <left style="thin">
        <color indexed="23"/>
      </left>
      <right style="thin">
        <color indexed="23"/>
      </right>
      <top style="thin">
        <color indexed="23"/>
      </top>
      <bottom style="thin">
        <color indexed="23"/>
      </bottom>
      <diagonal/>
    </border>
    <border>
      <left style="thin">
        <color indexed="55"/>
      </left>
      <right style="thin">
        <color indexed="55"/>
      </right>
      <top style="thin">
        <color indexed="55"/>
      </top>
      <bottom style="thin">
        <color indexed="55"/>
      </bottom>
      <diagonal/>
    </border>
    <border>
      <left style="thin">
        <color indexed="16"/>
      </left>
      <right style="thin">
        <color indexed="16"/>
      </right>
      <top style="thin">
        <color indexed="16"/>
      </top>
      <bottom style="thin">
        <color indexed="16"/>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style="thin">
        <color indexed="55"/>
      </top>
      <bottom style="double">
        <color indexed="55"/>
      </bottom>
      <diagonal/>
    </border>
    <border>
      <left style="thin">
        <color indexed="59"/>
      </left>
      <right style="thin">
        <color indexed="59"/>
      </right>
      <top style="thin">
        <color indexed="59"/>
      </top>
      <bottom style="thin">
        <color indexed="59"/>
      </bottom>
      <diagonal/>
    </border>
    <border>
      <left/>
      <right style="hair">
        <color indexed="64"/>
      </right>
      <top style="hair">
        <color indexed="64"/>
      </top>
      <bottom style="thick">
        <color indexed="10"/>
      </bottom>
      <diagonal/>
    </border>
    <border>
      <left style="thin">
        <color indexed="58"/>
      </left>
      <right style="thin">
        <color indexed="58"/>
      </right>
      <top style="thin">
        <color indexed="58"/>
      </top>
      <bottom style="thin">
        <color indexed="58"/>
      </bottom>
      <diagonal/>
    </border>
    <border>
      <left/>
      <right style="thin">
        <color indexed="64"/>
      </right>
      <top/>
      <bottom/>
      <diagonal/>
    </border>
  </borders>
  <cellStyleXfs count="1158">
    <xf numFmtId="0" fontId="0" fillId="0" borderId="0">
      <protection locked="0"/>
    </xf>
    <xf numFmtId="0" fontId="16" fillId="0" borderId="0" applyNumberFormat="0" applyFill="0" applyBorder="0" applyAlignment="0" applyProtection="0">
      <alignment vertical="top"/>
      <protection locked="0"/>
    </xf>
    <xf numFmtId="0" fontId="15" fillId="0" borderId="0"/>
    <xf numFmtId="9" fontId="2" fillId="0" borderId="0" applyFont="0" applyFill="0" applyBorder="0" applyAlignment="0" applyProtection="0"/>
    <xf numFmtId="0" fontId="2" fillId="0" borderId="0"/>
    <xf numFmtId="0" fontId="58" fillId="9" borderId="67" applyNumberFormat="0" applyAlignment="0" applyProtection="0"/>
    <xf numFmtId="0" fontId="58" fillId="32" borderId="67"/>
    <xf numFmtId="168" fontId="56" fillId="0" borderId="69">
      <alignment horizontal="center"/>
    </xf>
    <xf numFmtId="43" fontId="2" fillId="0" borderId="0" applyFont="0" applyFill="0" applyBorder="0" applyAlignment="0" applyProtection="0"/>
    <xf numFmtId="16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55" fillId="21" borderId="69" applyNumberFormat="0"/>
    <xf numFmtId="0" fontId="22" fillId="22" borderId="70" applyNumberFormat="0" applyAlignment="0">
      <alignment horizontal="center"/>
    </xf>
    <xf numFmtId="0" fontId="71" fillId="23" borderId="69" applyNumberFormat="0" applyAlignment="0">
      <alignment horizontal="center"/>
    </xf>
    <xf numFmtId="169" fontId="53" fillId="24" borderId="68"/>
    <xf numFmtId="169" fontId="53" fillId="25" borderId="71"/>
    <xf numFmtId="0" fontId="55" fillId="0" borderId="71" applyNumberFormat="0" applyAlignment="0"/>
    <xf numFmtId="0" fontId="60" fillId="0" borderId="43">
      <alignment horizontal="left"/>
    </xf>
    <xf numFmtId="0" fontId="63" fillId="0" borderId="0"/>
    <xf numFmtId="0" fontId="10" fillId="0" borderId="0" applyNumberFormat="0" applyFill="0"/>
    <xf numFmtId="0" fontId="54" fillId="0" borderId="0"/>
    <xf numFmtId="0" fontId="17" fillId="26" borderId="0" applyNumberFormat="0" applyProtection="0">
      <alignment horizontal="left"/>
    </xf>
    <xf numFmtId="0" fontId="16" fillId="0" borderId="0" applyNumberFormat="0" applyFill="0" applyBorder="0" applyAlignment="0" applyProtection="0">
      <alignment vertical="top"/>
      <protection locked="0"/>
    </xf>
    <xf numFmtId="0" fontId="55" fillId="0" borderId="0"/>
    <xf numFmtId="0" fontId="48" fillId="33" borderId="66" applyNumberFormat="0" applyAlignment="0" applyProtection="0"/>
    <xf numFmtId="0" fontId="59" fillId="0" borderId="0" applyNumberFormat="0" applyBorder="0"/>
    <xf numFmtId="0" fontId="55" fillId="0" borderId="69" applyNumberFormat="0"/>
    <xf numFmtId="173" fontId="55" fillId="34" borderId="69"/>
    <xf numFmtId="171" fontId="72" fillId="28" borderId="70" applyAlignment="0"/>
    <xf numFmtId="0" fontId="55" fillId="0" borderId="73" applyNumberFormat="0" applyFill="0" applyAlignment="0"/>
    <xf numFmtId="171" fontId="52" fillId="10" borderId="74"/>
    <xf numFmtId="0" fontId="70" fillId="27" borderId="69">
      <alignment horizontal="left"/>
    </xf>
    <xf numFmtId="0" fontId="2" fillId="0" borderId="0"/>
    <xf numFmtId="0" fontId="2" fillId="0" borderId="0" applyNumberFormat="0" applyAlignment="0"/>
    <xf numFmtId="0" fontId="2" fillId="0" borderId="0"/>
    <xf numFmtId="0" fontId="1" fillId="0" borderId="0"/>
    <xf numFmtId="0" fontId="2" fillId="0" borderId="0"/>
    <xf numFmtId="0" fontId="1" fillId="0" borderId="0"/>
    <xf numFmtId="0" fontId="2" fillId="0" borderId="0"/>
    <xf numFmtId="0" fontId="2" fillId="0" borderId="0"/>
    <xf numFmtId="0" fontId="68" fillId="0" borderId="0"/>
    <xf numFmtId="0" fontId="2" fillId="0" borderId="0" applyNumberFormat="0" applyBorder="0"/>
    <xf numFmtId="0" fontId="2" fillId="0" borderId="0" applyNumberFormat="0" applyBorder="0"/>
    <xf numFmtId="0" fontId="2" fillId="0" borderId="0" applyNumberFormat="0" applyBorder="0"/>
    <xf numFmtId="0" fontId="2" fillId="0" borderId="0"/>
    <xf numFmtId="0" fontId="2" fillId="0" borderId="0"/>
    <xf numFmtId="0" fontId="52" fillId="35" borderId="74" applyNumberFormat="0"/>
    <xf numFmtId="0" fontId="72" fillId="3" borderId="70" applyNumberFormat="0"/>
    <xf numFmtId="174" fontId="2" fillId="2" borderId="75">
      <alignment horizontal="center" vertical="center"/>
      <protection locked="0" hidden="1"/>
    </xf>
    <xf numFmtId="9" fontId="50"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172" fontId="55"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0" fontId="73" fillId="2" borderId="76" applyNumberFormat="0">
      <alignment horizontal="center"/>
    </xf>
    <xf numFmtId="170" fontId="2" fillId="0" borderId="0" applyFont="0" applyFill="0" applyBorder="0" applyAlignment="0" applyProtection="0"/>
    <xf numFmtId="0" fontId="57" fillId="0" borderId="72">
      <alignment horizontal="left"/>
    </xf>
    <xf numFmtId="0" fontId="69" fillId="2" borderId="0">
      <alignment horizontal="left"/>
    </xf>
    <xf numFmtId="0" fontId="74" fillId="29" borderId="0"/>
    <xf numFmtId="0" fontId="74" fillId="36" borderId="0"/>
    <xf numFmtId="0" fontId="64" fillId="29" borderId="0"/>
    <xf numFmtId="0" fontId="2" fillId="0" borderId="0" applyFont="0" applyFill="0" applyBorder="0" applyAlignment="0" applyProtection="0"/>
    <xf numFmtId="0" fontId="65" fillId="0" borderId="0" applyFill="0" applyBorder="0" applyAlignment="0"/>
    <xf numFmtId="0" fontId="62" fillId="30" borderId="1" applyNumberFormat="0">
      <alignment horizontal="center" vertical="center" wrapText="1"/>
    </xf>
    <xf numFmtId="0" fontId="51" fillId="19" borderId="69" applyNumberFormat="0">
      <alignment horizontal="right"/>
    </xf>
    <xf numFmtId="0" fontId="67" fillId="0" borderId="0"/>
    <xf numFmtId="0" fontId="66" fillId="31" borderId="0"/>
    <xf numFmtId="0" fontId="61" fillId="0" borderId="0" applyNumberFormat="0" applyProtection="0"/>
    <xf numFmtId="0" fontId="29" fillId="2" borderId="15">
      <alignment horizontal="center"/>
    </xf>
    <xf numFmtId="0" fontId="2" fillId="0" borderId="0"/>
    <xf numFmtId="167"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75" fillId="0" borderId="0" applyFont="0" applyFill="0" applyBorder="0" applyAlignment="0" applyProtection="0"/>
    <xf numFmtId="43" fontId="2" fillId="0" borderId="0" applyFont="0" applyFill="0" applyBorder="0" applyAlignment="0" applyProtection="0"/>
    <xf numFmtId="43" fontId="75" fillId="0" borderId="0" applyFont="0" applyFill="0" applyBorder="0" applyAlignment="0" applyProtection="0"/>
    <xf numFmtId="43" fontId="75"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16" fillId="0" borderId="0" applyNumberFormat="0" applyFill="0" applyBorder="0" applyAlignment="0" applyProtection="0">
      <alignment vertical="top"/>
      <protection locked="0"/>
    </xf>
    <xf numFmtId="0" fontId="2" fillId="0" borderId="0"/>
    <xf numFmtId="0" fontId="49" fillId="0" borderId="0"/>
    <xf numFmtId="0" fontId="2" fillId="0" borderId="0" applyNumberFormat="0" applyAlignment="0"/>
    <xf numFmtId="0" fontId="2" fillId="0" borderId="0"/>
    <xf numFmtId="0" fontId="2" fillId="0" borderId="0"/>
    <xf numFmtId="0" fontId="2" fillId="0" borderId="0"/>
    <xf numFmtId="0" fontId="2" fillId="0" borderId="0"/>
    <xf numFmtId="0" fontId="2" fillId="0" borderId="0"/>
    <xf numFmtId="0" fontId="2" fillId="0" borderId="0" applyNumberFormat="0" applyBorder="0"/>
    <xf numFmtId="0" fontId="2" fillId="0" borderId="0" applyNumberFormat="0" applyBorder="0"/>
    <xf numFmtId="0" fontId="2" fillId="0" borderId="0" applyNumberFormat="0" applyBorder="0"/>
    <xf numFmtId="0" fontId="2" fillId="0" borderId="0"/>
    <xf numFmtId="0" fontId="2" fillId="0" borderId="0"/>
    <xf numFmtId="9" fontId="2" fillId="0" borderId="0" applyFont="0" applyFill="0" applyBorder="0" applyAlignment="0" applyProtection="0"/>
    <xf numFmtId="9" fontId="5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5"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2" fillId="0" borderId="0" applyFont="0" applyFill="0" applyBorder="0" applyAlignment="0" applyProtection="0"/>
    <xf numFmtId="9" fontId="75" fillId="0" borderId="0" applyFont="0" applyFill="0" applyBorder="0" applyAlignment="0" applyProtection="0"/>
    <xf numFmtId="170" fontId="2" fillId="0" borderId="0" applyFont="0" applyFill="0" applyBorder="0" applyAlignment="0" applyProtection="0"/>
    <xf numFmtId="0" fontId="2" fillId="0" borderId="0" applyFont="0" applyFill="0" applyBorder="0" applyAlignment="0" applyProtection="0"/>
    <xf numFmtId="0" fontId="49" fillId="0" borderId="0"/>
    <xf numFmtId="43"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43"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49" fillId="0" borderId="0"/>
    <xf numFmtId="0" fontId="2" fillId="0" borderId="0" applyNumberFormat="0" applyAlignment="0"/>
    <xf numFmtId="0" fontId="2" fillId="0" borderId="0"/>
    <xf numFmtId="0" fontId="1" fillId="0" borderId="0"/>
    <xf numFmtId="0" fontId="2" fillId="0" borderId="0"/>
    <xf numFmtId="0" fontId="2" fillId="0" borderId="0"/>
    <xf numFmtId="0" fontId="2" fillId="0" borderId="0"/>
    <xf numFmtId="0" fontId="2" fillId="0" borderId="0" applyNumberFormat="0" applyBorder="0"/>
    <xf numFmtId="0" fontId="2" fillId="0" borderId="0" applyNumberFormat="0" applyBorder="0"/>
    <xf numFmtId="0" fontId="2" fillId="0" borderId="0" applyNumberFormat="0" applyBorder="0"/>
    <xf numFmtId="0" fontId="2" fillId="0" borderId="0"/>
    <xf numFmtId="0" fontId="2" fillId="0" borderId="0"/>
    <xf numFmtId="0" fontId="49"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2" fillId="0" borderId="0" applyFont="0" applyFill="0" applyBorder="0" applyAlignment="0" applyProtection="0"/>
    <xf numFmtId="0" fontId="1" fillId="0" borderId="0"/>
    <xf numFmtId="43" fontId="49" fillId="0" borderId="0" applyFont="0" applyFill="0" applyBorder="0" applyAlignment="0" applyProtection="0"/>
    <xf numFmtId="0" fontId="49" fillId="0" borderId="0"/>
    <xf numFmtId="9" fontId="49" fillId="0" borderId="0" applyFont="0" applyFill="0" applyBorder="0" applyAlignment="0" applyProtection="0"/>
    <xf numFmtId="0" fontId="49" fillId="0" borderId="0"/>
    <xf numFmtId="0" fontId="1" fillId="0" borderId="0"/>
    <xf numFmtId="43" fontId="2" fillId="0" borderId="0" applyFont="0" applyFill="0" applyBorder="0" applyAlignment="0" applyProtection="0"/>
    <xf numFmtId="0" fontId="1" fillId="0" borderId="0"/>
    <xf numFmtId="43"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2"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43" fontId="2" fillId="0" borderId="0" applyFont="0" applyFill="0" applyBorder="0" applyAlignment="0" applyProtection="0"/>
    <xf numFmtId="0" fontId="1" fillId="0" borderId="0"/>
    <xf numFmtId="43"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2" fillId="0" borderId="0"/>
    <xf numFmtId="43" fontId="2" fillId="0" borderId="0" applyFont="0" applyFill="0" applyBorder="0" applyAlignment="0" applyProtection="0"/>
    <xf numFmtId="43" fontId="50" fillId="0" borderId="0" applyFont="0" applyFill="0" applyBorder="0" applyAlignment="0" applyProtection="0"/>
    <xf numFmtId="43" fontId="2" fillId="0" borderId="0" applyFont="0" applyFill="0" applyBorder="0" applyAlignment="0" applyProtection="0"/>
    <xf numFmtId="44" fontId="2" fillId="0" borderId="0" applyFont="0" applyFill="0" applyBorder="0" applyAlignment="0" applyProtection="0"/>
    <xf numFmtId="0" fontId="1"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0" fontId="1" fillId="0" borderId="0"/>
    <xf numFmtId="0" fontId="1" fillId="0" borderId="0"/>
  </cellStyleXfs>
  <cellXfs count="698">
    <xf numFmtId="0" fontId="0" fillId="0" borderId="0" xfId="0">
      <protection locked="0"/>
    </xf>
    <xf numFmtId="0" fontId="0" fillId="2" borderId="0" xfId="0" applyFill="1" applyBorder="1">
      <protection locked="0"/>
    </xf>
    <xf numFmtId="0" fontId="5" fillId="2" borderId="0" xfId="0" applyFont="1" applyFill="1" applyBorder="1">
      <protection locked="0"/>
    </xf>
    <xf numFmtId="0" fontId="3" fillId="2" borderId="0" xfId="0" applyFont="1" applyFill="1" applyBorder="1">
      <protection locked="0"/>
    </xf>
    <xf numFmtId="0" fontId="8" fillId="2" borderId="0" xfId="0" applyFont="1" applyFill="1" applyBorder="1">
      <protection locked="0"/>
    </xf>
    <xf numFmtId="0" fontId="0" fillId="0" borderId="0" xfId="0" applyAlignment="1">
      <alignment wrapText="1"/>
      <protection locked="0"/>
    </xf>
    <xf numFmtId="0" fontId="3" fillId="0" borderId="0" xfId="0" applyFont="1">
      <protection locked="0"/>
    </xf>
    <xf numFmtId="0" fontId="0" fillId="0" borderId="0" xfId="0" applyAlignment="1">
      <alignment vertical="top" wrapText="1"/>
      <protection locked="0"/>
    </xf>
    <xf numFmtId="0" fontId="0" fillId="0" borderId="0" xfId="0" applyAlignment="1">
      <alignment vertical="top"/>
      <protection locked="0"/>
    </xf>
    <xf numFmtId="0" fontId="10" fillId="0" borderId="0" xfId="0" applyFont="1" applyAlignment="1">
      <alignment horizontal="center" wrapText="1"/>
      <protection locked="0"/>
    </xf>
    <xf numFmtId="0" fontId="10" fillId="0" borderId="0" xfId="0" applyFont="1" applyAlignment="1">
      <alignment horizontal="center"/>
      <protection locked="0"/>
    </xf>
    <xf numFmtId="0" fontId="3" fillId="3" borderId="1" xfId="0" applyFont="1" applyFill="1" applyBorder="1" applyAlignment="1">
      <alignment horizontal="center"/>
      <protection locked="0"/>
    </xf>
    <xf numFmtId="0" fontId="3" fillId="3" borderId="1" xfId="0" applyFont="1" applyFill="1" applyBorder="1" applyAlignment="1">
      <alignment horizontal="center" wrapText="1"/>
      <protection locked="0"/>
    </xf>
    <xf numFmtId="0" fontId="0" fillId="0" borderId="0" xfId="0" applyAlignment="1">
      <alignment horizontal="left"/>
      <protection locked="0"/>
    </xf>
    <xf numFmtId="0" fontId="11" fillId="0" borderId="0" xfId="0" applyFont="1" applyAlignment="1">
      <alignment horizontal="center"/>
      <protection locked="0"/>
    </xf>
    <xf numFmtId="0" fontId="0" fillId="0" borderId="0" xfId="0" applyAlignment="1">
      <protection locked="0"/>
    </xf>
    <xf numFmtId="0" fontId="15" fillId="0" borderId="0" xfId="0" applyFont="1" applyAlignment="1">
      <alignment wrapText="1"/>
      <protection locked="0"/>
    </xf>
    <xf numFmtId="0" fontId="15" fillId="0" borderId="0" xfId="0" applyFont="1">
      <protection locked="0"/>
    </xf>
    <xf numFmtId="0" fontId="0" fillId="0" borderId="0" xfId="0" applyFill="1" applyBorder="1">
      <protection locked="0"/>
    </xf>
    <xf numFmtId="0" fontId="3" fillId="3" borderId="0" xfId="0" applyFont="1" applyFill="1" applyBorder="1">
      <protection locked="0"/>
    </xf>
    <xf numFmtId="0" fontId="6" fillId="2" borderId="2" xfId="0" applyFont="1" applyFill="1" applyBorder="1">
      <protection locked="0"/>
    </xf>
    <xf numFmtId="0" fontId="8" fillId="2" borderId="3" xfId="0" applyFont="1" applyFill="1" applyBorder="1">
      <protection locked="0"/>
    </xf>
    <xf numFmtId="0" fontId="0" fillId="2" borderId="4" xfId="0" applyFill="1" applyBorder="1">
      <protection locked="0"/>
    </xf>
    <xf numFmtId="0" fontId="0" fillId="2" borderId="5" xfId="0" applyFill="1" applyBorder="1">
      <protection locked="0"/>
    </xf>
    <xf numFmtId="0" fontId="3" fillId="3" borderId="2" xfId="0" applyFont="1" applyFill="1" applyBorder="1">
      <protection locked="0"/>
    </xf>
    <xf numFmtId="0" fontId="0" fillId="0" borderId="0" xfId="0" applyFill="1">
      <protection locked="0"/>
    </xf>
    <xf numFmtId="0" fontId="0" fillId="0" borderId="0" xfId="0" applyAlignment="1" applyProtection="1">
      <alignment horizontal="left"/>
    </xf>
    <xf numFmtId="0" fontId="0" fillId="0" borderId="0" xfId="0" applyProtection="1"/>
    <xf numFmtId="0" fontId="0" fillId="0" borderId="0" xfId="0" applyAlignment="1" applyProtection="1">
      <alignment wrapText="1"/>
    </xf>
    <xf numFmtId="0" fontId="3" fillId="3" borderId="1" xfId="0" applyFont="1" applyFill="1" applyBorder="1" applyAlignment="1" applyProtection="1">
      <alignment horizontal="center" wrapText="1"/>
    </xf>
    <xf numFmtId="0" fontId="3" fillId="0" borderId="0" xfId="0" applyFont="1" applyProtection="1"/>
    <xf numFmtId="0" fontId="15" fillId="0" borderId="0" xfId="0" applyFont="1" applyProtection="1"/>
    <xf numFmtId="165" fontId="0" fillId="0" borderId="0" xfId="0" applyNumberFormat="1" applyAlignment="1" applyProtection="1">
      <alignment horizontal="center" vertical="center"/>
    </xf>
    <xf numFmtId="0" fontId="10" fillId="0" borderId="0" xfId="0" applyFont="1" applyFill="1" applyBorder="1" applyAlignment="1">
      <alignment horizontal="left"/>
      <protection locked="0"/>
    </xf>
    <xf numFmtId="0" fontId="22" fillId="2" borderId="0" xfId="0" applyFont="1" applyFill="1" applyBorder="1" applyAlignment="1" applyProtection="1">
      <alignment horizontal="center"/>
    </xf>
    <xf numFmtId="0" fontId="15" fillId="0" borderId="0" xfId="0" applyFont="1" applyBorder="1" applyProtection="1"/>
    <xf numFmtId="0" fontId="3" fillId="3" borderId="1" xfId="0" applyFont="1" applyFill="1" applyBorder="1" applyProtection="1">
      <protection locked="0"/>
    </xf>
    <xf numFmtId="0" fontId="0" fillId="2" borderId="0" xfId="0" applyFill="1">
      <protection locked="0"/>
    </xf>
    <xf numFmtId="0" fontId="0" fillId="2" borderId="0" xfId="0" applyFill="1" applyAlignment="1">
      <protection locked="0"/>
    </xf>
    <xf numFmtId="166" fontId="0" fillId="0" borderId="1" xfId="0" applyNumberFormat="1" applyBorder="1" applyProtection="1">
      <protection locked="0"/>
    </xf>
    <xf numFmtId="0" fontId="15" fillId="2" borderId="0" xfId="0" applyFont="1" applyFill="1" applyBorder="1">
      <protection locked="0"/>
    </xf>
    <xf numFmtId="0" fontId="2" fillId="2" borderId="0" xfId="0" applyFont="1" applyFill="1" applyBorder="1">
      <protection locked="0"/>
    </xf>
    <xf numFmtId="0" fontId="24" fillId="2" borderId="0" xfId="0" applyFont="1" applyFill="1" applyBorder="1">
      <protection locked="0"/>
    </xf>
    <xf numFmtId="0" fontId="25" fillId="2" borderId="0" xfId="0" applyFont="1" applyFill="1" applyBorder="1">
      <protection locked="0"/>
    </xf>
    <xf numFmtId="0" fontId="15" fillId="2" borderId="7" xfId="0" applyFont="1" applyFill="1" applyBorder="1">
      <protection locked="0"/>
    </xf>
    <xf numFmtId="0" fontId="3" fillId="2" borderId="2" xfId="0" applyFont="1" applyFill="1" applyBorder="1">
      <protection locked="0"/>
    </xf>
    <xf numFmtId="0" fontId="15" fillId="3" borderId="0" xfId="0" applyFont="1" applyFill="1" applyBorder="1">
      <protection locked="0"/>
    </xf>
    <xf numFmtId="0" fontId="4" fillId="3" borderId="0" xfId="0" applyFont="1" applyFill="1" applyBorder="1">
      <protection locked="0"/>
    </xf>
    <xf numFmtId="0" fontId="15" fillId="3" borderId="7" xfId="0" applyFont="1" applyFill="1" applyBorder="1">
      <protection locked="0"/>
    </xf>
    <xf numFmtId="0" fontId="15" fillId="3" borderId="2" xfId="0" applyFont="1" applyFill="1" applyBorder="1">
      <protection locked="0"/>
    </xf>
    <xf numFmtId="0" fontId="15" fillId="3" borderId="0" xfId="0" applyFont="1" applyFill="1" applyBorder="1" applyAlignment="1" applyProtection="1">
      <protection locked="0"/>
    </xf>
    <xf numFmtId="0" fontId="15" fillId="3" borderId="0" xfId="0" applyFont="1" applyFill="1" applyBorder="1" applyProtection="1">
      <protection locked="0"/>
    </xf>
    <xf numFmtId="0" fontId="0" fillId="0" borderId="0" xfId="0" applyAlignment="1" applyProtection="1"/>
    <xf numFmtId="0" fontId="15" fillId="0" borderId="0" xfId="0" applyFont="1" applyAlignment="1">
      <protection locked="0"/>
    </xf>
    <xf numFmtId="0" fontId="22" fillId="0" borderId="0" xfId="0" applyFont="1" applyFill="1" applyBorder="1" applyAlignment="1" applyProtection="1">
      <alignment horizontal="center"/>
    </xf>
    <xf numFmtId="0" fontId="15" fillId="0" borderId="0" xfId="0" applyFont="1" applyFill="1" applyBorder="1" applyProtection="1"/>
    <xf numFmtId="0" fontId="15" fillId="0" borderId="1" xfId="0" applyFont="1" applyBorder="1" applyAlignment="1" applyProtection="1">
      <alignment horizontal="left"/>
      <protection locked="0"/>
    </xf>
    <xf numFmtId="0" fontId="15" fillId="0" borderId="1" xfId="0" applyFont="1" applyFill="1" applyBorder="1" applyAlignment="1" applyProtection="1">
      <alignment horizontal="left"/>
      <protection locked="0"/>
    </xf>
    <xf numFmtId="0" fontId="0" fillId="0" borderId="1" xfId="0" applyBorder="1" applyAlignment="1" applyProtection="1">
      <alignment horizontal="left" wrapText="1"/>
      <protection locked="0"/>
    </xf>
    <xf numFmtId="0" fontId="15" fillId="0" borderId="8" xfId="0" applyFont="1" applyBorder="1" applyAlignment="1" applyProtection="1">
      <alignment horizontal="left" wrapText="1"/>
      <protection locked="0"/>
    </xf>
    <xf numFmtId="0" fontId="15" fillId="0" borderId="1" xfId="0" applyFont="1" applyBorder="1" applyAlignment="1" applyProtection="1">
      <alignment horizontal="left" wrapText="1"/>
      <protection locked="0"/>
    </xf>
    <xf numFmtId="0" fontId="15" fillId="0" borderId="9" xfId="0" applyFont="1" applyBorder="1" applyAlignment="1" applyProtection="1">
      <alignment horizontal="left" wrapText="1"/>
      <protection locked="0"/>
    </xf>
    <xf numFmtId="0" fontId="15" fillId="0" borderId="8" xfId="0" applyFont="1" applyFill="1" applyBorder="1" applyAlignment="1" applyProtection="1">
      <alignment horizontal="left"/>
      <protection locked="0"/>
    </xf>
    <xf numFmtId="0" fontId="15" fillId="0" borderId="9" xfId="0" applyFont="1" applyBorder="1" applyAlignment="1" applyProtection="1">
      <alignment horizontal="left"/>
      <protection locked="0"/>
    </xf>
    <xf numFmtId="165" fontId="10" fillId="3" borderId="9" xfId="0" quotePrefix="1" applyNumberFormat="1" applyFont="1" applyFill="1" applyBorder="1" applyAlignment="1" applyProtection="1">
      <alignment horizontal="center" vertical="center" wrapText="1"/>
    </xf>
    <xf numFmtId="0" fontId="10" fillId="3" borderId="9" xfId="0" applyFont="1" applyFill="1" applyBorder="1" applyAlignment="1">
      <alignment horizontal="center" vertical="center"/>
      <protection locked="0"/>
    </xf>
    <xf numFmtId="0" fontId="25" fillId="0" borderId="0" xfId="0" applyNumberFormat="1" applyFont="1" applyFill="1" applyBorder="1" applyAlignment="1">
      <alignment horizontal="left" wrapText="1"/>
      <protection locked="0"/>
    </xf>
    <xf numFmtId="0" fontId="4" fillId="0" borderId="0" xfId="0" applyFont="1" applyFill="1">
      <protection locked="0"/>
    </xf>
    <xf numFmtId="165" fontId="15" fillId="3" borderId="6" xfId="0" applyNumberFormat="1" applyFont="1" applyFill="1" applyBorder="1" applyAlignment="1" applyProtection="1">
      <alignment vertical="center" wrapText="1"/>
    </xf>
    <xf numFmtId="165" fontId="15" fillId="3" borderId="10" xfId="0" applyNumberFormat="1" applyFont="1" applyFill="1" applyBorder="1" applyAlignment="1" applyProtection="1">
      <alignment horizontal="center" vertical="center"/>
    </xf>
    <xf numFmtId="0" fontId="15" fillId="3" borderId="11" xfId="0" applyFont="1" applyFill="1" applyBorder="1" applyAlignment="1">
      <alignment horizontal="center" vertical="center"/>
      <protection locked="0"/>
    </xf>
    <xf numFmtId="165" fontId="15" fillId="3" borderId="8" xfId="0" applyNumberFormat="1" applyFont="1" applyFill="1" applyBorder="1" applyAlignment="1" applyProtection="1">
      <alignment horizontal="center" vertical="center"/>
    </xf>
    <xf numFmtId="165" fontId="15" fillId="3" borderId="8" xfId="0" quotePrefix="1" applyNumberFormat="1" applyFont="1" applyFill="1" applyBorder="1" applyAlignment="1" applyProtection="1">
      <alignment horizontal="center" vertical="center"/>
    </xf>
    <xf numFmtId="49" fontId="12" fillId="0" borderId="1" xfId="0" applyNumberFormat="1" applyFont="1" applyBorder="1" applyAlignment="1" applyProtection="1">
      <alignment vertical="center" wrapText="1"/>
    </xf>
    <xf numFmtId="49" fontId="0" fillId="0" borderId="1" xfId="0" applyNumberFormat="1" applyBorder="1" applyAlignment="1" applyProtection="1">
      <alignment vertical="center" wrapText="1"/>
    </xf>
    <xf numFmtId="0" fontId="3" fillId="0" borderId="1" xfId="0" applyFont="1" applyBorder="1" applyAlignment="1" applyProtection="1">
      <alignment vertical="center" wrapText="1"/>
    </xf>
    <xf numFmtId="42" fontId="0" fillId="0" borderId="1" xfId="0" applyNumberFormat="1" applyBorder="1" applyAlignment="1" applyProtection="1">
      <alignment vertical="center"/>
      <protection locked="0"/>
    </xf>
    <xf numFmtId="42" fontId="0" fillId="0" borderId="8" xfId="0" applyNumberFormat="1" applyBorder="1" applyAlignment="1" applyProtection="1">
      <alignment vertical="center"/>
      <protection locked="0"/>
    </xf>
    <xf numFmtId="49" fontId="15" fillId="3" borderId="1" xfId="0" applyNumberFormat="1" applyFont="1" applyFill="1" applyBorder="1" applyAlignment="1" applyProtection="1">
      <alignment vertical="center" wrapText="1"/>
    </xf>
    <xf numFmtId="0" fontId="3" fillId="3" borderId="1" xfId="0" applyFont="1" applyFill="1" applyBorder="1" applyAlignment="1" applyProtection="1">
      <alignment vertical="center" wrapText="1"/>
    </xf>
    <xf numFmtId="42" fontId="0" fillId="3" borderId="1" xfId="0" applyNumberFormat="1" applyFill="1" applyBorder="1" applyAlignment="1" applyProtection="1">
      <alignment vertical="center"/>
    </xf>
    <xf numFmtId="0" fontId="0" fillId="3" borderId="6" xfId="0" applyFill="1" applyBorder="1" applyAlignment="1" applyProtection="1">
      <alignment vertical="center"/>
    </xf>
    <xf numFmtId="49" fontId="12" fillId="0" borderId="12" xfId="0" applyNumberFormat="1" applyFont="1" applyBorder="1" applyAlignment="1" applyProtection="1">
      <alignment vertical="center" wrapText="1"/>
    </xf>
    <xf numFmtId="49" fontId="15" fillId="0" borderId="12" xfId="0" applyNumberFormat="1" applyFont="1" applyBorder="1" applyAlignment="1" applyProtection="1">
      <alignment vertical="center" wrapText="1"/>
    </xf>
    <xf numFmtId="0" fontId="3" fillId="0" borderId="12" xfId="0" applyFont="1" applyBorder="1" applyAlignment="1" applyProtection="1">
      <alignment vertical="center" wrapText="1"/>
    </xf>
    <xf numFmtId="0" fontId="12" fillId="0" borderId="1" xfId="0" quotePrefix="1" applyFont="1" applyBorder="1" applyAlignment="1" applyProtection="1">
      <alignment vertical="center"/>
    </xf>
    <xf numFmtId="0" fontId="3" fillId="0" borderId="1" xfId="0" applyFont="1" applyFill="1" applyBorder="1" applyAlignment="1" applyProtection="1">
      <alignment vertical="center" wrapText="1"/>
    </xf>
    <xf numFmtId="0" fontId="15" fillId="0" borderId="12" xfId="0" applyFont="1" applyBorder="1" applyAlignment="1" applyProtection="1">
      <alignment vertical="center" wrapText="1"/>
    </xf>
    <xf numFmtId="0" fontId="15" fillId="3" borderId="1" xfId="0" applyFont="1" applyFill="1" applyBorder="1" applyAlignment="1" applyProtection="1">
      <alignment vertical="center" wrapText="1"/>
    </xf>
    <xf numFmtId="0" fontId="15" fillId="0" borderId="12" xfId="0" applyFont="1" applyBorder="1" applyAlignment="1" applyProtection="1">
      <alignment vertical="center"/>
    </xf>
    <xf numFmtId="0" fontId="3" fillId="0" borderId="12" xfId="0" applyFont="1" applyFill="1" applyBorder="1" applyAlignment="1" applyProtection="1">
      <alignment vertical="center" wrapText="1"/>
    </xf>
    <xf numFmtId="0" fontId="3" fillId="0" borderId="13" xfId="0" applyFont="1" applyBorder="1" applyAlignment="1" applyProtection="1">
      <alignment vertical="center" wrapText="1"/>
    </xf>
    <xf numFmtId="17" fontId="0" fillId="0" borderId="1" xfId="0" quotePrefix="1" applyNumberFormat="1" applyBorder="1" applyAlignment="1">
      <alignment vertical="center" wrapText="1"/>
      <protection locked="0"/>
    </xf>
    <xf numFmtId="0" fontId="15" fillId="3" borderId="8" xfId="0" applyFont="1" applyFill="1" applyBorder="1" applyAlignment="1">
      <alignment vertical="center" wrapText="1"/>
      <protection locked="0"/>
    </xf>
    <xf numFmtId="0" fontId="15" fillId="3" borderId="1" xfId="0" applyFont="1" applyFill="1" applyBorder="1" applyAlignment="1" applyProtection="1">
      <alignment wrapText="1"/>
      <protection locked="0"/>
    </xf>
    <xf numFmtId="0" fontId="0" fillId="2" borderId="0" xfId="0" applyFill="1" applyAlignment="1">
      <alignment wrapText="1"/>
      <protection locked="0"/>
    </xf>
    <xf numFmtId="0" fontId="3" fillId="2" borderId="1" xfId="0" applyFont="1" applyFill="1" applyBorder="1" applyAlignment="1">
      <alignment horizontal="center" vertical="center" wrapText="1"/>
      <protection locked="0"/>
    </xf>
    <xf numFmtId="0" fontId="10" fillId="2" borderId="14" xfId="0" applyFont="1" applyFill="1" applyBorder="1" applyAlignment="1">
      <alignment horizontal="center" vertical="center"/>
      <protection locked="0"/>
    </xf>
    <xf numFmtId="0" fontId="0" fillId="2" borderId="0" xfId="0" applyFill="1" applyBorder="1" applyAlignment="1" applyProtection="1">
      <protection locked="0"/>
    </xf>
    <xf numFmtId="0" fontId="11" fillId="0" borderId="0" xfId="0" applyFont="1" applyBorder="1" applyAlignment="1">
      <alignment horizontal="center"/>
      <protection locked="0"/>
    </xf>
    <xf numFmtId="0" fontId="25" fillId="0" borderId="0" xfId="0" applyFont="1">
      <protection locked="0"/>
    </xf>
    <xf numFmtId="0" fontId="24" fillId="0" borderId="0" xfId="0" applyFont="1">
      <protection locked="0"/>
    </xf>
    <xf numFmtId="0" fontId="25" fillId="2" borderId="0" xfId="0" applyFont="1" applyFill="1" applyBorder="1" applyAlignment="1">
      <alignment wrapText="1"/>
      <protection locked="0"/>
    </xf>
    <xf numFmtId="0" fontId="28" fillId="2" borderId="0" xfId="0" applyFont="1" applyFill="1" applyBorder="1">
      <protection locked="0"/>
    </xf>
    <xf numFmtId="0" fontId="28" fillId="2" borderId="0" xfId="0" applyFont="1" applyFill="1" applyBorder="1" applyAlignment="1">
      <alignment horizontal="center" vertical="center"/>
      <protection locked="0"/>
    </xf>
    <xf numFmtId="0" fontId="25" fillId="2" borderId="2" xfId="0" applyFont="1" applyFill="1" applyBorder="1">
      <protection locked="0"/>
    </xf>
    <xf numFmtId="0" fontId="25" fillId="2" borderId="7" xfId="0" applyFont="1" applyFill="1" applyBorder="1">
      <protection locked="0"/>
    </xf>
    <xf numFmtId="0" fontId="29" fillId="3" borderId="15" xfId="0" applyFont="1" applyFill="1" applyBorder="1" applyAlignment="1">
      <alignment wrapText="1"/>
      <protection locked="0"/>
    </xf>
    <xf numFmtId="0" fontId="29" fillId="3" borderId="15" xfId="0" applyFont="1" applyFill="1" applyBorder="1" applyAlignment="1" applyProtection="1">
      <alignment horizontal="center" vertical="top" wrapText="1"/>
    </xf>
    <xf numFmtId="0" fontId="29" fillId="3" borderId="16" xfId="0" applyFont="1" applyFill="1" applyBorder="1" applyAlignment="1" applyProtection="1">
      <alignment wrapText="1"/>
    </xf>
    <xf numFmtId="9" fontId="0" fillId="4" borderId="15" xfId="0" applyNumberFormat="1" applyFill="1" applyBorder="1" applyAlignment="1" applyProtection="1">
      <alignment wrapText="1"/>
      <protection locked="0"/>
    </xf>
    <xf numFmtId="0" fontId="29" fillId="3" borderId="15" xfId="0" applyFont="1" applyFill="1" applyBorder="1" applyAlignment="1">
      <alignment horizontal="center" vertical="center" wrapText="1"/>
      <protection locked="0"/>
    </xf>
    <xf numFmtId="0" fontId="15" fillId="2" borderId="0" xfId="0" applyFont="1" applyFill="1" applyAlignment="1">
      <protection locked="0"/>
    </xf>
    <xf numFmtId="0" fontId="15" fillId="2" borderId="0" xfId="0" applyFont="1" applyFill="1" applyAlignment="1">
      <alignment wrapText="1"/>
      <protection locked="0"/>
    </xf>
    <xf numFmtId="0" fontId="15" fillId="2" borderId="0" xfId="0" applyFont="1" applyFill="1" applyBorder="1" applyProtection="1">
      <protection locked="0"/>
    </xf>
    <xf numFmtId="165" fontId="15" fillId="2" borderId="0" xfId="0" applyNumberFormat="1" applyFont="1" applyFill="1" applyBorder="1" applyAlignment="1" applyProtection="1">
      <alignment wrapText="1"/>
      <protection locked="0"/>
    </xf>
    <xf numFmtId="0" fontId="15" fillId="2" borderId="0" xfId="0" applyFont="1" applyFill="1" applyBorder="1" applyAlignment="1" applyProtection="1">
      <alignment wrapText="1"/>
      <protection locked="0"/>
    </xf>
    <xf numFmtId="0" fontId="3" fillId="2" borderId="0" xfId="0" applyFont="1" applyFill="1" applyAlignment="1">
      <protection locked="0"/>
    </xf>
    <xf numFmtId="0" fontId="0" fillId="3" borderId="11" xfId="0" applyFill="1" applyBorder="1" applyAlignment="1" applyProtection="1">
      <alignment vertical="center"/>
    </xf>
    <xf numFmtId="0" fontId="0" fillId="3" borderId="9" xfId="0" applyFill="1" applyBorder="1" applyAlignment="1" applyProtection="1">
      <alignment vertical="center"/>
    </xf>
    <xf numFmtId="0" fontId="4" fillId="0" borderId="12" xfId="0" applyFont="1" applyBorder="1" applyAlignment="1" applyProtection="1">
      <alignment vertical="center" wrapText="1"/>
    </xf>
    <xf numFmtId="42" fontId="15" fillId="0" borderId="8" xfId="0" applyNumberFormat="1" applyFont="1" applyFill="1" applyBorder="1" applyAlignment="1" applyProtection="1">
      <alignment wrapText="1"/>
      <protection locked="0"/>
    </xf>
    <xf numFmtId="42" fontId="3" fillId="3" borderId="1" xfId="0" applyNumberFormat="1" applyFont="1" applyFill="1" applyBorder="1" applyAlignment="1" applyProtection="1">
      <alignment wrapText="1"/>
    </xf>
    <xf numFmtId="0" fontId="31" fillId="2" borderId="1" xfId="0" applyFont="1" applyFill="1" applyBorder="1" applyAlignment="1">
      <alignment horizontal="center" vertical="center"/>
      <protection locked="0"/>
    </xf>
    <xf numFmtId="0" fontId="26" fillId="2" borderId="0" xfId="0" applyFont="1" applyFill="1" applyBorder="1" applyAlignment="1">
      <alignment horizontal="center" vertical="center"/>
      <protection locked="0"/>
    </xf>
    <xf numFmtId="0" fontId="32" fillId="2" borderId="0" xfId="0" applyFont="1" applyFill="1" applyBorder="1" applyAlignment="1">
      <protection locked="0"/>
    </xf>
    <xf numFmtId="0" fontId="27" fillId="2" borderId="0" xfId="0" applyFont="1" applyFill="1" applyAlignment="1">
      <alignment vertical="center"/>
      <protection locked="0"/>
    </xf>
    <xf numFmtId="0" fontId="10" fillId="2" borderId="0" xfId="0" applyFont="1" applyFill="1" applyAlignment="1">
      <alignment vertical="center"/>
      <protection locked="0"/>
    </xf>
    <xf numFmtId="0" fontId="27" fillId="2" borderId="0" xfId="0" applyFont="1" applyFill="1" applyBorder="1" applyAlignment="1">
      <alignment vertical="center"/>
      <protection locked="0"/>
    </xf>
    <xf numFmtId="0" fontId="27" fillId="0" borderId="0" xfId="0" applyFont="1" applyAlignment="1">
      <alignment vertical="center"/>
      <protection locked="0"/>
    </xf>
    <xf numFmtId="0" fontId="3" fillId="2" borderId="0" xfId="0" applyFont="1" applyFill="1" applyAlignment="1">
      <alignment horizontal="center" vertical="center" wrapText="1"/>
      <protection locked="0"/>
    </xf>
    <xf numFmtId="0" fontId="3" fillId="0" borderId="0" xfId="0" applyFont="1" applyAlignment="1">
      <alignment horizontal="center" vertical="center" wrapText="1"/>
      <protection locked="0"/>
    </xf>
    <xf numFmtId="0" fontId="0" fillId="2" borderId="0" xfId="0" applyFill="1" applyAlignment="1">
      <alignment horizontal="center" vertical="center"/>
      <protection locked="0"/>
    </xf>
    <xf numFmtId="0" fontId="0" fillId="0" borderId="0" xfId="0" applyAlignment="1">
      <alignment horizontal="center" vertical="center"/>
      <protection locked="0"/>
    </xf>
    <xf numFmtId="0" fontId="0" fillId="2" borderId="17" xfId="0" applyFill="1" applyBorder="1" applyAlignment="1">
      <protection locked="0"/>
    </xf>
    <xf numFmtId="0" fontId="0" fillId="2" borderId="18" xfId="0" applyFill="1" applyBorder="1" applyAlignment="1" applyProtection="1">
      <protection locked="0"/>
    </xf>
    <xf numFmtId="0" fontId="25" fillId="0" borderId="0" xfId="0" applyNumberFormat="1" applyFont="1" applyFill="1" applyBorder="1" applyAlignment="1">
      <alignment wrapText="1"/>
      <protection locked="0"/>
    </xf>
    <xf numFmtId="0" fontId="15" fillId="0" borderId="12" xfId="0" applyFont="1" applyFill="1" applyBorder="1" applyAlignment="1" applyProtection="1">
      <alignment vertical="center" wrapText="1"/>
    </xf>
    <xf numFmtId="0" fontId="15" fillId="2" borderId="12" xfId="0" applyFont="1" applyFill="1" applyBorder="1" applyAlignment="1" applyProtection="1">
      <alignment vertical="center" wrapText="1"/>
    </xf>
    <xf numFmtId="0" fontId="3" fillId="2" borderId="12" xfId="0" applyFont="1" applyFill="1" applyBorder="1" applyAlignment="1" applyProtection="1">
      <alignment vertical="center" wrapText="1"/>
    </xf>
    <xf numFmtId="0" fontId="3" fillId="2" borderId="1" xfId="0" applyFont="1" applyFill="1" applyBorder="1" applyAlignment="1" applyProtection="1">
      <alignment vertical="center" wrapText="1"/>
    </xf>
    <xf numFmtId="0" fontId="15" fillId="2" borderId="1" xfId="0" applyFont="1" applyFill="1" applyBorder="1" applyAlignment="1" applyProtection="1">
      <alignment vertical="center"/>
    </xf>
    <xf numFmtId="0" fontId="3" fillId="2" borderId="9" xfId="0" applyFont="1" applyFill="1" applyBorder="1" applyAlignment="1" applyProtection="1">
      <alignment vertical="center" wrapText="1"/>
    </xf>
    <xf numFmtId="0" fontId="3" fillId="0" borderId="1" xfId="0" applyFont="1" applyBorder="1" applyAlignment="1" applyProtection="1">
      <alignment vertical="top" wrapText="1"/>
    </xf>
    <xf numFmtId="0" fontId="15" fillId="0" borderId="12" xfId="0" quotePrefix="1" applyFont="1" applyBorder="1" applyAlignment="1" applyProtection="1">
      <alignment vertical="center" wrapText="1"/>
    </xf>
    <xf numFmtId="0" fontId="15" fillId="0" borderId="12" xfId="0" quotePrefix="1" applyFont="1" applyFill="1" applyBorder="1" applyAlignment="1" applyProtection="1">
      <alignment vertical="center" wrapText="1"/>
    </xf>
    <xf numFmtId="0" fontId="15" fillId="0" borderId="12" xfId="0" quotePrefix="1" applyFont="1" applyBorder="1" applyAlignment="1" applyProtection="1">
      <alignment vertical="center"/>
    </xf>
    <xf numFmtId="0" fontId="3" fillId="5" borderId="12" xfId="0" applyFont="1" applyFill="1" applyBorder="1" applyAlignment="1" applyProtection="1">
      <alignment horizontal="right" vertical="center" wrapText="1"/>
    </xf>
    <xf numFmtId="42" fontId="3" fillId="5" borderId="8" xfId="0" applyNumberFormat="1" applyFont="1" applyFill="1" applyBorder="1" applyAlignment="1" applyProtection="1">
      <alignment horizontal="center" vertical="center" wrapText="1"/>
    </xf>
    <xf numFmtId="0" fontId="12" fillId="5" borderId="1" xfId="0" applyFont="1" applyFill="1" applyBorder="1" applyAlignment="1" applyProtection="1">
      <alignment horizontal="center" vertical="center" wrapText="1"/>
    </xf>
    <xf numFmtId="0" fontId="12" fillId="5" borderId="8" xfId="0" applyFont="1" applyFill="1" applyBorder="1" applyAlignment="1" applyProtection="1">
      <alignment horizontal="center" vertical="center" wrapText="1"/>
    </xf>
    <xf numFmtId="0" fontId="12" fillId="5" borderId="6" xfId="0" applyFont="1" applyFill="1" applyBorder="1" applyAlignment="1" applyProtection="1">
      <alignment horizontal="center" vertical="center" wrapText="1"/>
    </xf>
    <xf numFmtId="0" fontId="3" fillId="5" borderId="12" xfId="0" applyFont="1" applyFill="1" applyBorder="1" applyAlignment="1" applyProtection="1">
      <alignment vertical="center" wrapText="1"/>
    </xf>
    <xf numFmtId="0" fontId="15" fillId="5" borderId="12" xfId="0" applyFont="1" applyFill="1" applyBorder="1" applyAlignment="1" applyProtection="1">
      <alignment vertical="center" wrapText="1"/>
    </xf>
    <xf numFmtId="0" fontId="15" fillId="5" borderId="12" xfId="0" applyFont="1" applyFill="1" applyBorder="1" applyAlignment="1" applyProtection="1">
      <alignment vertical="center"/>
    </xf>
    <xf numFmtId="9" fontId="0" fillId="5" borderId="1" xfId="0" applyNumberFormat="1" applyFill="1" applyBorder="1" applyAlignment="1" applyProtection="1">
      <alignment vertical="center"/>
    </xf>
    <xf numFmtId="165" fontId="0" fillId="5" borderId="8" xfId="3" applyNumberFormat="1" applyFont="1" applyFill="1" applyBorder="1" applyAlignment="1" applyProtection="1">
      <alignment vertical="center"/>
    </xf>
    <xf numFmtId="0" fontId="0" fillId="5" borderId="1" xfId="0" applyFill="1" applyBorder="1" applyAlignment="1" applyProtection="1">
      <alignment vertical="center" wrapText="1"/>
      <protection locked="0"/>
    </xf>
    <xf numFmtId="42" fontId="3" fillId="5" borderId="8" xfId="0" applyNumberFormat="1" applyFont="1" applyFill="1" applyBorder="1" applyAlignment="1" applyProtection="1">
      <alignment vertical="center"/>
    </xf>
    <xf numFmtId="0" fontId="4" fillId="5" borderId="12" xfId="0" applyFont="1" applyFill="1" applyBorder="1" applyAlignment="1" applyProtection="1">
      <alignment vertical="center" wrapText="1"/>
    </xf>
    <xf numFmtId="0" fontId="0" fillId="0" borderId="1" xfId="0" quotePrefix="1" applyBorder="1" applyAlignment="1" applyProtection="1">
      <alignment vertical="center" wrapText="1"/>
    </xf>
    <xf numFmtId="0" fontId="15" fillId="3" borderId="6" xfId="0" applyFont="1" applyFill="1" applyBorder="1" applyAlignment="1">
      <alignment vertical="center" wrapText="1"/>
      <protection locked="0"/>
    </xf>
    <xf numFmtId="42" fontId="0" fillId="0" borderId="11" xfId="0" applyNumberFormat="1" applyBorder="1" applyAlignment="1" applyProtection="1">
      <alignment vertical="center"/>
      <protection locked="0"/>
    </xf>
    <xf numFmtId="42" fontId="0" fillId="3" borderId="6" xfId="0" applyNumberFormat="1" applyFill="1" applyBorder="1" applyAlignment="1" applyProtection="1">
      <alignment vertical="center"/>
    </xf>
    <xf numFmtId="42" fontId="0" fillId="3" borderId="9" xfId="0" applyNumberFormat="1" applyFill="1" applyBorder="1" applyAlignment="1" applyProtection="1">
      <alignment vertical="center"/>
    </xf>
    <xf numFmtId="42" fontId="0" fillId="3" borderId="11" xfId="0" applyNumberFormat="1" applyFill="1" applyBorder="1" applyAlignment="1" applyProtection="1">
      <alignment vertical="center"/>
    </xf>
    <xf numFmtId="165" fontId="10" fillId="3" borderId="9" xfId="0" applyNumberFormat="1" applyFont="1" applyFill="1" applyBorder="1" applyAlignment="1" applyProtection="1">
      <alignment horizontal="center" vertical="center" wrapText="1"/>
    </xf>
    <xf numFmtId="0" fontId="33" fillId="0" borderId="0" xfId="0" applyFont="1">
      <protection locked="0"/>
    </xf>
    <xf numFmtId="165" fontId="3" fillId="3" borderId="8" xfId="0" applyNumberFormat="1" applyFont="1" applyFill="1" applyBorder="1" applyAlignment="1" applyProtection="1">
      <alignment horizontal="center" vertical="center"/>
    </xf>
    <xf numFmtId="0" fontId="3" fillId="0" borderId="0" xfId="0" applyFont="1" applyAlignment="1" applyProtection="1">
      <alignment wrapText="1"/>
    </xf>
    <xf numFmtId="9" fontId="0" fillId="6" borderId="1" xfId="0" applyNumberFormat="1" applyFill="1" applyBorder="1" applyAlignment="1" applyProtection="1">
      <alignment horizontal="center" vertical="center"/>
    </xf>
    <xf numFmtId="6" fontId="2" fillId="6" borderId="8" xfId="3" applyNumberFormat="1" applyFont="1" applyFill="1" applyBorder="1" applyAlignment="1" applyProtection="1">
      <alignment horizontal="center" vertical="center"/>
    </xf>
    <xf numFmtId="0" fontId="0" fillId="0" borderId="1" xfId="0" applyBorder="1" applyAlignment="1" applyProtection="1">
      <alignment vertical="center" wrapText="1"/>
    </xf>
    <xf numFmtId="0" fontId="3" fillId="0" borderId="1" xfId="0" applyFont="1" applyFill="1" applyBorder="1" applyAlignment="1" applyProtection="1">
      <alignment vertical="top" wrapText="1"/>
    </xf>
    <xf numFmtId="9" fontId="0" fillId="3" borderId="1" xfId="0" applyNumberFormat="1" applyFill="1" applyBorder="1" applyAlignment="1" applyProtection="1">
      <alignment horizontal="center" vertical="center"/>
    </xf>
    <xf numFmtId="6" fontId="2" fillId="3" borderId="8" xfId="3" applyNumberFormat="1" applyFont="1" applyFill="1" applyBorder="1" applyAlignment="1" applyProtection="1">
      <alignment horizontal="center" vertical="center"/>
    </xf>
    <xf numFmtId="0" fontId="0" fillId="3" borderId="1" xfId="0" applyFill="1" applyBorder="1" applyAlignment="1" applyProtection="1">
      <alignment vertical="center" wrapText="1"/>
    </xf>
    <xf numFmtId="42" fontId="3" fillId="3" borderId="1" xfId="0" applyNumberFormat="1" applyFont="1" applyFill="1" applyBorder="1" applyAlignment="1" applyProtection="1">
      <alignment vertical="center"/>
    </xf>
    <xf numFmtId="0" fontId="3" fillId="7" borderId="1" xfId="0" applyFont="1" applyFill="1" applyBorder="1" applyAlignment="1">
      <alignment horizontal="center" vertical="center"/>
      <protection locked="0"/>
    </xf>
    <xf numFmtId="0" fontId="0" fillId="5" borderId="1" xfId="0" applyFill="1" applyBorder="1" applyAlignment="1" applyProtection="1">
      <alignment vertical="center" wrapText="1"/>
    </xf>
    <xf numFmtId="0" fontId="33" fillId="0" borderId="1" xfId="0" applyFont="1" applyBorder="1" applyAlignment="1">
      <alignment horizontal="center" vertical="center"/>
      <protection locked="0"/>
    </xf>
    <xf numFmtId="0" fontId="10" fillId="0" borderId="17" xfId="0" applyFont="1" applyFill="1" applyBorder="1" applyAlignment="1">
      <protection locked="0"/>
    </xf>
    <xf numFmtId="0" fontId="29" fillId="3" borderId="12" xfId="0" applyFont="1" applyFill="1" applyBorder="1" applyAlignment="1">
      <alignment horizontal="right" wrapText="1"/>
      <protection locked="0"/>
    </xf>
    <xf numFmtId="0" fontId="29" fillId="3" borderId="18" xfId="0" applyFont="1" applyFill="1" applyBorder="1" applyAlignment="1">
      <alignment horizontal="right" wrapText="1"/>
      <protection locked="0"/>
    </xf>
    <xf numFmtId="166" fontId="0" fillId="0" borderId="12" xfId="0" applyNumberFormat="1" applyBorder="1" applyProtection="1">
      <protection locked="0"/>
    </xf>
    <xf numFmtId="166" fontId="0" fillId="0" borderId="6" xfId="0" applyNumberFormat="1" applyBorder="1" applyProtection="1">
      <protection locked="0"/>
    </xf>
    <xf numFmtId="3" fontId="0" fillId="0" borderId="19" xfId="0" applyNumberFormat="1" applyFill="1" applyBorder="1" applyAlignment="1" applyProtection="1">
      <alignment wrapText="1"/>
      <protection locked="0"/>
    </xf>
    <xf numFmtId="9" fontId="0" fillId="0" borderId="19" xfId="0" applyNumberFormat="1" applyFill="1" applyBorder="1" applyAlignment="1" applyProtection="1">
      <alignment wrapText="1"/>
      <protection locked="0"/>
    </xf>
    <xf numFmtId="3" fontId="0" fillId="0" borderId="16" xfId="0" applyNumberFormat="1" applyFill="1" applyBorder="1" applyAlignment="1" applyProtection="1">
      <alignment wrapText="1"/>
      <protection locked="0"/>
    </xf>
    <xf numFmtId="42" fontId="0" fillId="0" borderId="12" xfId="0" applyNumberFormat="1" applyBorder="1" applyAlignment="1" applyProtection="1">
      <alignment wrapText="1"/>
      <protection locked="0"/>
    </xf>
    <xf numFmtId="0" fontId="3" fillId="0" borderId="12" xfId="0" applyFont="1" applyBorder="1" applyAlignment="1" applyProtection="1">
      <alignment horizontal="right" wrapText="1"/>
      <protection locked="0"/>
    </xf>
    <xf numFmtId="0" fontId="0" fillId="2" borderId="0" xfId="0" applyFill="1" applyBorder="1" applyAlignment="1">
      <alignment wrapText="1"/>
      <protection locked="0"/>
    </xf>
    <xf numFmtId="0" fontId="3" fillId="4" borderId="0" xfId="0" applyFont="1" applyFill="1" applyBorder="1">
      <protection locked="0"/>
    </xf>
    <xf numFmtId="0" fontId="29" fillId="4" borderId="0" xfId="0" applyFont="1" applyFill="1" applyBorder="1">
      <protection locked="0"/>
    </xf>
    <xf numFmtId="0" fontId="0" fillId="4" borderId="0" xfId="0" applyFill="1" applyBorder="1" applyAlignment="1">
      <alignment wrapText="1"/>
      <protection locked="0"/>
    </xf>
    <xf numFmtId="0" fontId="0" fillId="4" borderId="0" xfId="0" applyFill="1" applyBorder="1">
      <protection locked="0"/>
    </xf>
    <xf numFmtId="164" fontId="3" fillId="4" borderId="0" xfId="0" applyNumberFormat="1" applyFont="1" applyFill="1" applyBorder="1">
      <protection locked="0"/>
    </xf>
    <xf numFmtId="9" fontId="29" fillId="0" borderId="20" xfId="0" applyNumberFormat="1" applyFont="1" applyFill="1" applyBorder="1" applyAlignment="1">
      <alignment wrapText="1"/>
      <protection locked="0"/>
    </xf>
    <xf numFmtId="9" fontId="0" fillId="0" borderId="18" xfId="0" applyNumberFormat="1" applyFill="1" applyBorder="1" applyAlignment="1" applyProtection="1">
      <alignment wrapText="1"/>
      <protection locked="0"/>
    </xf>
    <xf numFmtId="9" fontId="0" fillId="0" borderId="12" xfId="0" applyNumberFormat="1" applyBorder="1" applyAlignment="1" applyProtection="1">
      <alignment wrapText="1"/>
      <protection locked="0"/>
    </xf>
    <xf numFmtId="9" fontId="29" fillId="0" borderId="0" xfId="0" applyNumberFormat="1" applyFont="1" applyFill="1" applyBorder="1" applyAlignment="1">
      <alignment horizontal="right" wrapText="1"/>
      <protection locked="0"/>
    </xf>
    <xf numFmtId="166" fontId="0" fillId="0" borderId="18" xfId="0" applyNumberFormat="1" applyBorder="1" applyProtection="1">
      <protection locked="0"/>
    </xf>
    <xf numFmtId="0" fontId="3" fillId="0" borderId="18" xfId="0" applyFont="1" applyBorder="1" applyAlignment="1" applyProtection="1">
      <alignment horizontal="left" wrapText="1"/>
      <protection locked="0"/>
    </xf>
    <xf numFmtId="41" fontId="0" fillId="0" borderId="18" xfId="0" applyNumberFormat="1" applyFill="1" applyBorder="1" applyAlignment="1" applyProtection="1">
      <alignment wrapText="1"/>
      <protection locked="0"/>
    </xf>
    <xf numFmtId="0" fontId="3" fillId="0" borderId="18" xfId="0" applyFont="1" applyBorder="1" applyAlignment="1" applyProtection="1">
      <alignment horizontal="right" wrapText="1"/>
      <protection locked="0"/>
    </xf>
    <xf numFmtId="166" fontId="0" fillId="0" borderId="12" xfId="0" applyNumberFormat="1" applyFill="1" applyBorder="1" applyProtection="1">
      <protection locked="0"/>
    </xf>
    <xf numFmtId="166" fontId="0" fillId="0" borderId="18" xfId="0" applyNumberFormat="1" applyFill="1" applyBorder="1" applyProtection="1">
      <protection locked="0"/>
    </xf>
    <xf numFmtId="0" fontId="3" fillId="0" borderId="18" xfId="0" applyFont="1" applyFill="1" applyBorder="1" applyAlignment="1" applyProtection="1">
      <alignment horizontal="left" wrapText="1"/>
      <protection locked="0"/>
    </xf>
    <xf numFmtId="0" fontId="3" fillId="0" borderId="21" xfId="0" applyFont="1" applyBorder="1" applyAlignment="1" applyProtection="1">
      <alignment horizontal="right" wrapText="1"/>
      <protection locked="0"/>
    </xf>
    <xf numFmtId="42" fontId="3" fillId="0" borderId="22" xfId="0" applyNumberFormat="1" applyFont="1" applyBorder="1" applyAlignment="1" applyProtection="1">
      <alignment wrapText="1"/>
    </xf>
    <xf numFmtId="42" fontId="0" fillId="4" borderId="15" xfId="0" applyNumberFormat="1" applyFill="1" applyBorder="1" applyAlignment="1" applyProtection="1">
      <alignment wrapText="1"/>
      <protection locked="0"/>
    </xf>
    <xf numFmtId="42" fontId="0" fillId="4" borderId="15" xfId="0" applyNumberFormat="1" applyFill="1" applyBorder="1" applyAlignment="1" applyProtection="1">
      <alignment wrapText="1"/>
    </xf>
    <xf numFmtId="42" fontId="0" fillId="4" borderId="23" xfId="0" applyNumberFormat="1" applyFill="1" applyBorder="1" applyAlignment="1" applyProtection="1">
      <alignment wrapText="1"/>
      <protection locked="0"/>
    </xf>
    <xf numFmtId="42" fontId="0" fillId="0" borderId="19" xfId="0" applyNumberFormat="1" applyFill="1" applyBorder="1" applyAlignment="1" applyProtection="1">
      <alignment wrapText="1"/>
      <protection locked="0"/>
    </xf>
    <xf numFmtId="42" fontId="0" fillId="0" borderId="16" xfId="0" applyNumberFormat="1" applyFill="1" applyBorder="1" applyAlignment="1" applyProtection="1">
      <alignment wrapText="1"/>
      <protection locked="0"/>
    </xf>
    <xf numFmtId="42" fontId="0" fillId="0" borderId="16" xfId="0" applyNumberFormat="1" applyFill="1" applyBorder="1" applyAlignment="1" applyProtection="1">
      <alignment wrapText="1"/>
    </xf>
    <xf numFmtId="42" fontId="0" fillId="0" borderId="22" xfId="0" applyNumberFormat="1" applyBorder="1" applyAlignment="1" applyProtection="1">
      <alignment wrapText="1"/>
    </xf>
    <xf numFmtId="42" fontId="0" fillId="4" borderId="15" xfId="0" applyNumberFormat="1" applyFill="1" applyBorder="1" applyAlignment="1" applyProtection="1">
      <alignment vertical="top" wrapText="1"/>
      <protection locked="0"/>
    </xf>
    <xf numFmtId="42" fontId="0" fillId="0" borderId="13" xfId="0" applyNumberFormat="1" applyBorder="1" applyAlignment="1" applyProtection="1">
      <alignment wrapText="1"/>
      <protection locked="0"/>
    </xf>
    <xf numFmtId="42" fontId="0" fillId="0" borderId="18" xfId="0" applyNumberFormat="1" applyFill="1" applyBorder="1" applyAlignment="1" applyProtection="1">
      <alignment wrapText="1"/>
      <protection locked="0"/>
    </xf>
    <xf numFmtId="9" fontId="3" fillId="0" borderId="20" xfId="0" applyNumberFormat="1" applyFont="1" applyBorder="1" applyAlignment="1" applyProtection="1">
      <alignment wrapText="1"/>
    </xf>
    <xf numFmtId="9" fontId="0" fillId="0" borderId="0" xfId="0" applyNumberFormat="1" applyFill="1" applyBorder="1" applyAlignment="1" applyProtection="1">
      <alignment wrapText="1"/>
      <protection locked="0"/>
    </xf>
    <xf numFmtId="9" fontId="3" fillId="0" borderId="20" xfId="0" applyNumberFormat="1" applyFont="1" applyBorder="1" applyAlignment="1" applyProtection="1">
      <alignment wrapText="1"/>
      <protection locked="0"/>
    </xf>
    <xf numFmtId="9" fontId="0" fillId="0" borderId="20" xfId="0" applyNumberFormat="1" applyBorder="1" applyAlignment="1" applyProtection="1">
      <alignment wrapText="1"/>
      <protection locked="0"/>
    </xf>
    <xf numFmtId="9" fontId="0" fillId="0" borderId="24" xfId="0" applyNumberFormat="1" applyBorder="1" applyAlignment="1" applyProtection="1">
      <alignment wrapText="1"/>
      <protection locked="0"/>
    </xf>
    <xf numFmtId="9" fontId="0" fillId="0" borderId="20" xfId="0" applyNumberFormat="1" applyFill="1" applyBorder="1" applyAlignment="1" applyProtection="1">
      <alignment wrapText="1"/>
      <protection locked="0"/>
    </xf>
    <xf numFmtId="9" fontId="0" fillId="4" borderId="25" xfId="0" applyNumberFormat="1" applyFill="1" applyBorder="1" applyAlignment="1" applyProtection="1">
      <alignment wrapText="1"/>
      <protection locked="0"/>
    </xf>
    <xf numFmtId="9" fontId="0" fillId="4" borderId="26" xfId="0" applyNumberFormat="1" applyFill="1" applyBorder="1" applyAlignment="1" applyProtection="1">
      <alignment wrapText="1"/>
      <protection locked="0"/>
    </xf>
    <xf numFmtId="9" fontId="0" fillId="4" borderId="27" xfId="0" applyNumberFormat="1" applyFill="1" applyBorder="1" applyAlignment="1" applyProtection="1">
      <alignment wrapText="1"/>
      <protection locked="0"/>
    </xf>
    <xf numFmtId="0" fontId="3" fillId="3" borderId="18" xfId="0" applyFont="1" applyFill="1" applyBorder="1" applyAlignment="1">
      <alignment horizontal="right" wrapText="1"/>
      <protection locked="0"/>
    </xf>
    <xf numFmtId="42" fontId="29" fillId="3" borderId="28" xfId="0" applyNumberFormat="1" applyFont="1" applyFill="1" applyBorder="1" applyAlignment="1" applyProtection="1">
      <alignment horizontal="right" wrapText="1"/>
    </xf>
    <xf numFmtId="0" fontId="3" fillId="0" borderId="12" xfId="0" applyFont="1" applyBorder="1" applyAlignment="1" applyProtection="1">
      <alignment vertical="center"/>
    </xf>
    <xf numFmtId="0" fontId="3" fillId="0" borderId="12" xfId="0" applyFont="1" applyFill="1" applyBorder="1" applyAlignment="1" applyProtection="1">
      <alignment vertical="center"/>
    </xf>
    <xf numFmtId="0" fontId="3" fillId="2" borderId="12" xfId="0" applyFont="1" applyFill="1" applyBorder="1" applyAlignment="1" applyProtection="1">
      <alignment vertical="center"/>
    </xf>
    <xf numFmtId="0" fontId="15" fillId="2" borderId="1" xfId="0" quotePrefix="1" applyFont="1" applyFill="1" applyBorder="1" applyAlignment="1" applyProtection="1">
      <alignment vertical="center" wrapText="1"/>
    </xf>
    <xf numFmtId="42" fontId="3" fillId="3" borderId="8" xfId="0" applyNumberFormat="1" applyFont="1" applyFill="1" applyBorder="1" applyAlignment="1" applyProtection="1">
      <alignment vertical="center"/>
    </xf>
    <xf numFmtId="0" fontId="0" fillId="0" borderId="1" xfId="0" applyBorder="1" applyAlignment="1" applyProtection="1"/>
    <xf numFmtId="0" fontId="0" fillId="3" borderId="8" xfId="0" applyFill="1" applyBorder="1" applyAlignment="1" applyProtection="1"/>
    <xf numFmtId="0" fontId="15" fillId="2" borderId="12" xfId="0" quotePrefix="1" applyFont="1" applyFill="1" applyBorder="1" applyAlignment="1" applyProtection="1">
      <alignment vertical="center"/>
    </xf>
    <xf numFmtId="0" fontId="28" fillId="9" borderId="1" xfId="0" applyFont="1" applyFill="1" applyBorder="1" applyAlignment="1">
      <alignment wrapText="1"/>
      <protection locked="0"/>
    </xf>
    <xf numFmtId="0" fontId="28" fillId="0" borderId="1" xfId="0" applyFont="1" applyFill="1" applyBorder="1" applyAlignment="1">
      <alignment vertical="top" wrapText="1"/>
      <protection locked="0"/>
    </xf>
    <xf numFmtId="0" fontId="28" fillId="0" borderId="1" xfId="0" applyFont="1" applyFill="1" applyBorder="1" applyAlignment="1">
      <alignment horizontal="left" vertical="top" wrapText="1"/>
      <protection locked="0"/>
    </xf>
    <xf numFmtId="0" fontId="28" fillId="0" borderId="1" xfId="0" applyFont="1" applyFill="1" applyBorder="1" applyAlignment="1" applyProtection="1">
      <alignment horizontal="left" vertical="top" wrapText="1"/>
    </xf>
    <xf numFmtId="0" fontId="28" fillId="9" borderId="1" xfId="0" applyFont="1" applyFill="1" applyBorder="1" applyAlignment="1">
      <alignment vertical="top" wrapText="1"/>
      <protection locked="0"/>
    </xf>
    <xf numFmtId="0" fontId="28" fillId="8" borderId="1" xfId="0" applyFont="1" applyFill="1" applyBorder="1" applyAlignment="1">
      <alignment vertical="top" wrapText="1"/>
      <protection locked="0"/>
    </xf>
    <xf numFmtId="0" fontId="28" fillId="0" borderId="1" xfId="0" applyFont="1" applyBorder="1" applyAlignment="1" applyProtection="1">
      <alignment vertical="top" wrapText="1"/>
    </xf>
    <xf numFmtId="0" fontId="3" fillId="0" borderId="10" xfId="0" applyFont="1" applyFill="1" applyBorder="1" applyAlignment="1" applyProtection="1">
      <alignment vertical="center" wrapText="1"/>
    </xf>
    <xf numFmtId="0" fontId="15" fillId="10" borderId="0" xfId="0" applyFont="1" applyFill="1" applyProtection="1"/>
    <xf numFmtId="0" fontId="0" fillId="10" borderId="0" xfId="0" applyFill="1" applyProtection="1"/>
    <xf numFmtId="0" fontId="0" fillId="2" borderId="30" xfId="0" applyFill="1" applyBorder="1" applyAlignment="1">
      <alignment vertical="top"/>
      <protection locked="0"/>
    </xf>
    <xf numFmtId="0" fontId="0" fillId="2" borderId="0" xfId="0" applyFill="1" applyBorder="1" applyAlignment="1">
      <alignment vertical="top"/>
      <protection locked="0"/>
    </xf>
    <xf numFmtId="0" fontId="0" fillId="2" borderId="30" xfId="0" applyFill="1" applyBorder="1">
      <protection locked="0"/>
    </xf>
    <xf numFmtId="0" fontId="38" fillId="2" borderId="0" xfId="0" applyFont="1" applyFill="1" applyAlignment="1">
      <alignment vertical="center"/>
      <protection locked="0"/>
    </xf>
    <xf numFmtId="0" fontId="38" fillId="2" borderId="0" xfId="0" applyFont="1" applyFill="1" applyBorder="1" applyAlignment="1">
      <alignment vertical="center"/>
      <protection locked="0"/>
    </xf>
    <xf numFmtId="0" fontId="38" fillId="0" borderId="0" xfId="0" applyFont="1" applyAlignment="1">
      <alignment vertical="center"/>
      <protection locked="0"/>
    </xf>
    <xf numFmtId="0" fontId="40" fillId="2" borderId="0" xfId="0" applyFont="1" applyFill="1" applyBorder="1">
      <protection locked="0"/>
    </xf>
    <xf numFmtId="0" fontId="40" fillId="0" borderId="0" xfId="0" applyFont="1">
      <protection locked="0"/>
    </xf>
    <xf numFmtId="0" fontId="15" fillId="2" borderId="12" xfId="0" applyFont="1" applyFill="1" applyBorder="1" applyAlignment="1">
      <alignment horizontal="left" vertical="center"/>
      <protection locked="0"/>
    </xf>
    <xf numFmtId="0" fontId="15" fillId="0" borderId="6" xfId="0" applyFont="1" applyBorder="1" applyAlignment="1">
      <alignment horizontal="left" vertical="center"/>
      <protection locked="0"/>
    </xf>
    <xf numFmtId="0" fontId="7" fillId="3" borderId="2" xfId="0" applyFont="1" applyFill="1" applyBorder="1" applyAlignment="1">
      <alignment horizontal="center" vertical="center"/>
      <protection locked="0"/>
    </xf>
    <xf numFmtId="0" fontId="7" fillId="3" borderId="0" xfId="0" applyFont="1" applyFill="1" applyBorder="1" applyAlignment="1">
      <alignment horizontal="center" vertical="center"/>
      <protection locked="0"/>
    </xf>
    <xf numFmtId="0" fontId="3" fillId="2" borderId="12" xfId="0" applyFont="1" applyFill="1" applyBorder="1" applyAlignment="1">
      <alignment horizontal="center" vertical="center" wrapText="1"/>
      <protection locked="0"/>
    </xf>
    <xf numFmtId="0" fontId="0" fillId="2" borderId="6" xfId="0" applyFill="1" applyBorder="1" applyAlignment="1">
      <alignment horizontal="center" vertical="center"/>
      <protection locked="0"/>
    </xf>
    <xf numFmtId="0" fontId="0" fillId="2" borderId="12" xfId="0" applyFill="1" applyBorder="1" applyAlignment="1">
      <alignment horizontal="left" vertical="center"/>
      <protection locked="0"/>
    </xf>
    <xf numFmtId="0" fontId="0" fillId="2" borderId="6" xfId="0" applyFill="1" applyBorder="1" applyAlignment="1">
      <alignment horizontal="left" vertical="center"/>
      <protection locked="0"/>
    </xf>
    <xf numFmtId="0" fontId="0" fillId="2" borderId="0" xfId="0" applyFill="1" applyAlignment="1" applyProtection="1"/>
    <xf numFmtId="0" fontId="2" fillId="2" borderId="0" xfId="0" applyFont="1" applyFill="1" applyAlignment="1">
      <protection locked="0"/>
    </xf>
    <xf numFmtId="0" fontId="32" fillId="2" borderId="0" xfId="0" applyFont="1" applyFill="1" applyAlignment="1">
      <protection locked="0"/>
    </xf>
    <xf numFmtId="0" fontId="32" fillId="0" borderId="0" xfId="0" applyFont="1" applyAlignment="1">
      <protection locked="0"/>
    </xf>
    <xf numFmtId="0" fontId="3" fillId="2" borderId="0" xfId="0" applyFont="1" applyFill="1" applyBorder="1" applyAlignment="1">
      <protection locked="0"/>
    </xf>
    <xf numFmtId="0" fontId="0" fillId="2" borderId="0" xfId="0" applyFill="1" applyBorder="1" applyAlignment="1">
      <protection locked="0"/>
    </xf>
    <xf numFmtId="0" fontId="0" fillId="2" borderId="18" xfId="0" applyFill="1" applyBorder="1" applyAlignment="1">
      <protection locked="0"/>
    </xf>
    <xf numFmtId="0" fontId="0" fillId="0" borderId="0" xfId="0" applyFill="1" applyAlignment="1">
      <protection locked="0"/>
    </xf>
    <xf numFmtId="0" fontId="15" fillId="0" borderId="0" xfId="0" quotePrefix="1" applyFont="1" applyFill="1" applyAlignment="1">
      <protection locked="0"/>
    </xf>
    <xf numFmtId="0" fontId="15" fillId="0" borderId="0" xfId="0" applyFont="1" applyFill="1" applyAlignment="1">
      <protection locked="0"/>
    </xf>
    <xf numFmtId="0" fontId="0" fillId="0" borderId="0" xfId="0" applyFill="1" applyAlignment="1" applyProtection="1"/>
    <xf numFmtId="0" fontId="0" fillId="0" borderId="0" xfId="0" quotePrefix="1" applyFill="1" applyAlignment="1">
      <protection locked="0"/>
    </xf>
    <xf numFmtId="0" fontId="3" fillId="0" borderId="0" xfId="0" applyFont="1" applyAlignment="1">
      <protection locked="0"/>
    </xf>
    <xf numFmtId="0" fontId="15" fillId="0" borderId="0" xfId="0" quotePrefix="1" applyFont="1" applyAlignment="1">
      <protection locked="0"/>
    </xf>
    <xf numFmtId="0" fontId="0" fillId="0" borderId="0" xfId="0" quotePrefix="1" applyAlignment="1">
      <protection locked="0"/>
    </xf>
    <xf numFmtId="0" fontId="0" fillId="0" borderId="0" xfId="0" applyAlignment="1">
      <alignment vertical="center"/>
      <protection locked="0"/>
    </xf>
    <xf numFmtId="0" fontId="31" fillId="2" borderId="0" xfId="0" applyFont="1" applyFill="1" applyBorder="1" applyAlignment="1">
      <alignment horizontal="left" vertical="center"/>
      <protection locked="0"/>
    </xf>
    <xf numFmtId="0" fontId="0" fillId="12" borderId="0" xfId="0" applyFill="1" applyAlignment="1">
      <protection locked="0"/>
    </xf>
    <xf numFmtId="0" fontId="27" fillId="12" borderId="0" xfId="0" applyFont="1" applyFill="1" applyAlignment="1">
      <alignment vertical="center"/>
      <protection locked="0"/>
    </xf>
    <xf numFmtId="0" fontId="38" fillId="12" borderId="0" xfId="0" applyFont="1" applyFill="1" applyAlignment="1">
      <alignment vertical="center"/>
      <protection locked="0"/>
    </xf>
    <xf numFmtId="0" fontId="10" fillId="12" borderId="0" xfId="0" applyFont="1" applyFill="1" applyAlignment="1">
      <alignment vertical="center"/>
      <protection locked="0"/>
    </xf>
    <xf numFmtId="0" fontId="32" fillId="12" borderId="0" xfId="0" applyFont="1" applyFill="1" applyAlignment="1">
      <protection locked="0"/>
    </xf>
    <xf numFmtId="0" fontId="3" fillId="12" borderId="0" xfId="0" applyFont="1" applyFill="1" applyAlignment="1">
      <alignment horizontal="center" vertical="center" wrapText="1"/>
      <protection locked="0"/>
    </xf>
    <xf numFmtId="0" fontId="0" fillId="12" borderId="0" xfId="0" applyFill="1" applyAlignment="1">
      <alignment horizontal="center" vertical="center"/>
      <protection locked="0"/>
    </xf>
    <xf numFmtId="0" fontId="41" fillId="13" borderId="1" xfId="0" applyFont="1" applyFill="1" applyBorder="1" applyProtection="1"/>
    <xf numFmtId="0" fontId="41" fillId="14" borderId="1" xfId="0" applyFont="1" applyFill="1" applyBorder="1" applyProtection="1"/>
    <xf numFmtId="164" fontId="3" fillId="15" borderId="1" xfId="0" applyNumberFormat="1" applyFont="1" applyFill="1" applyBorder="1" applyProtection="1"/>
    <xf numFmtId="164" fontId="0" fillId="15" borderId="1" xfId="0" applyNumberFormat="1" applyFill="1" applyBorder="1" applyProtection="1"/>
    <xf numFmtId="0" fontId="2" fillId="2" borderId="0" xfId="0" applyFont="1" applyFill="1" applyBorder="1" applyAlignment="1">
      <alignment vertical="center"/>
      <protection locked="0"/>
    </xf>
    <xf numFmtId="0" fontId="0" fillId="0" borderId="0" xfId="0" applyFill="1" applyBorder="1" applyAlignment="1" applyProtection="1">
      <alignment wrapText="1"/>
    </xf>
    <xf numFmtId="0" fontId="15" fillId="0" borderId="1" xfId="0" quotePrefix="1" applyFont="1" applyBorder="1" applyAlignment="1" applyProtection="1">
      <alignment vertical="center"/>
    </xf>
    <xf numFmtId="0" fontId="15" fillId="12" borderId="1" xfId="0" quotePrefix="1" applyFont="1" applyFill="1" applyBorder="1" applyAlignment="1" applyProtection="1">
      <alignment vertical="center"/>
    </xf>
    <xf numFmtId="0" fontId="41" fillId="13" borderId="0" xfId="0" applyFont="1" applyFill="1">
      <protection locked="0"/>
    </xf>
    <xf numFmtId="0" fontId="41" fillId="13" borderId="1" xfId="0" applyFont="1" applyFill="1" applyBorder="1" applyAlignment="1" applyProtection="1"/>
    <xf numFmtId="0" fontId="15" fillId="0" borderId="1" xfId="0" applyFont="1" applyBorder="1" applyAlignment="1" applyProtection="1"/>
    <xf numFmtId="0" fontId="15" fillId="0" borderId="1" xfId="0" applyFont="1" applyBorder="1" applyAlignment="1">
      <protection locked="0"/>
    </xf>
    <xf numFmtId="0" fontId="41" fillId="13" borderId="0" xfId="0" applyFont="1" applyFill="1" applyAlignment="1">
      <protection locked="0"/>
    </xf>
    <xf numFmtId="0" fontId="41" fillId="14" borderId="1" xfId="0" applyFont="1" applyFill="1" applyBorder="1" applyAlignment="1" applyProtection="1"/>
    <xf numFmtId="0" fontId="15" fillId="0" borderId="1" xfId="0" applyFont="1" applyFill="1" applyBorder="1" applyAlignment="1" applyProtection="1">
      <alignment vertical="center"/>
    </xf>
    <xf numFmtId="0" fontId="3" fillId="0" borderId="1" xfId="0" applyFont="1" applyBorder="1" applyAlignment="1" applyProtection="1"/>
    <xf numFmtId="0" fontId="15" fillId="0" borderId="1" xfId="0" applyFont="1" applyFill="1" applyBorder="1" applyAlignment="1" applyProtection="1"/>
    <xf numFmtId="0" fontId="15" fillId="12" borderId="1" xfId="2" applyFont="1" applyFill="1" applyBorder="1" applyAlignment="1"/>
    <xf numFmtId="0" fontId="3" fillId="0" borderId="1" xfId="0" applyFont="1" applyFill="1" applyBorder="1" applyAlignment="1" applyProtection="1"/>
    <xf numFmtId="0" fontId="0" fillId="0" borderId="1" xfId="0" applyFont="1" applyFill="1" applyBorder="1" applyAlignment="1" applyProtection="1"/>
    <xf numFmtId="0" fontId="0" fillId="0" borderId="1" xfId="0" applyFill="1" applyBorder="1" applyProtection="1"/>
    <xf numFmtId="0" fontId="15" fillId="0" borderId="1" xfId="0" applyFont="1" applyFill="1" applyBorder="1" applyAlignment="1" applyProtection="1">
      <alignment wrapText="1"/>
    </xf>
    <xf numFmtId="0" fontId="10" fillId="0" borderId="0" xfId="0" applyFont="1" applyAlignment="1" applyProtection="1">
      <alignment horizontal="center"/>
    </xf>
    <xf numFmtId="0" fontId="3" fillId="0" borderId="0" xfId="0" applyFont="1" applyFill="1" applyBorder="1" applyAlignment="1" applyProtection="1">
      <alignment horizontal="center" wrapText="1"/>
    </xf>
    <xf numFmtId="0" fontId="15" fillId="12" borderId="0" xfId="0" applyFont="1" applyFill="1" applyAlignment="1" applyProtection="1">
      <alignment wrapText="1"/>
    </xf>
    <xf numFmtId="0" fontId="15" fillId="0" borderId="0" xfId="0" applyFont="1" applyAlignment="1" applyProtection="1"/>
    <xf numFmtId="0" fontId="10" fillId="12" borderId="0" xfId="0" applyFont="1" applyFill="1" applyBorder="1" applyAlignment="1" applyProtection="1">
      <alignment horizontal="left"/>
    </xf>
    <xf numFmtId="0" fontId="10" fillId="0" borderId="0" xfId="0" applyFont="1" applyFill="1" applyBorder="1" applyAlignment="1" applyProtection="1">
      <alignment horizontal="left"/>
    </xf>
    <xf numFmtId="0" fontId="10" fillId="12" borderId="0" xfId="0" applyFont="1" applyFill="1" applyAlignment="1" applyProtection="1">
      <alignment horizontal="center"/>
    </xf>
    <xf numFmtId="0" fontId="10" fillId="12" borderId="0" xfId="0" applyFont="1" applyFill="1" applyBorder="1" applyAlignment="1" applyProtection="1">
      <alignment horizontal="center"/>
    </xf>
    <xf numFmtId="0" fontId="10" fillId="0" borderId="0" xfId="0" applyFont="1" applyFill="1" applyBorder="1" applyAlignment="1" applyProtection="1">
      <alignment horizontal="center"/>
    </xf>
    <xf numFmtId="0" fontId="10" fillId="0" borderId="0" xfId="0" applyFont="1" applyBorder="1" applyAlignment="1" applyProtection="1">
      <alignment horizontal="center"/>
    </xf>
    <xf numFmtId="0" fontId="3" fillId="0" borderId="0" xfId="0" applyFont="1" applyFill="1" applyBorder="1" applyAlignment="1" applyProtection="1">
      <alignment horizontal="center"/>
    </xf>
    <xf numFmtId="0" fontId="15" fillId="0" borderId="0" xfId="0" applyFont="1" applyAlignment="1" applyProtection="1">
      <alignment wrapText="1"/>
    </xf>
    <xf numFmtId="0" fontId="3" fillId="12" borderId="0" xfId="0" applyFont="1" applyFill="1" applyAlignment="1" applyProtection="1"/>
    <xf numFmtId="165" fontId="41" fillId="12" borderId="0" xfId="0" applyNumberFormat="1" applyFont="1" applyFill="1" applyAlignment="1" applyProtection="1"/>
    <xf numFmtId="165" fontId="3" fillId="12" borderId="0" xfId="0" applyNumberFormat="1" applyFont="1" applyFill="1" applyAlignment="1" applyProtection="1"/>
    <xf numFmtId="165" fontId="3" fillId="12" borderId="0" xfId="0" applyNumberFormat="1" applyFont="1" applyFill="1" applyBorder="1" applyAlignment="1" applyProtection="1">
      <alignment wrapText="1"/>
    </xf>
    <xf numFmtId="0" fontId="15" fillId="12" borderId="0" xfId="0" applyFont="1" applyFill="1" applyProtection="1"/>
    <xf numFmtId="0" fontId="15" fillId="12" borderId="0" xfId="0" applyFont="1" applyFill="1" applyBorder="1" applyAlignment="1" applyProtection="1">
      <alignment wrapText="1"/>
    </xf>
    <xf numFmtId="0" fontId="15" fillId="12" borderId="0" xfId="0" applyFont="1" applyFill="1" applyAlignment="1" applyProtection="1"/>
    <xf numFmtId="0" fontId="3" fillId="12" borderId="0" xfId="0" applyFont="1" applyFill="1" applyBorder="1" applyAlignment="1" applyProtection="1"/>
    <xf numFmtId="0" fontId="22" fillId="12" borderId="0" xfId="0" applyFont="1" applyFill="1" applyAlignment="1" applyProtection="1">
      <alignment vertical="top" wrapText="1"/>
    </xf>
    <xf numFmtId="0" fontId="15" fillId="12" borderId="0" xfId="0" applyFont="1" applyFill="1" applyAlignment="1" applyProtection="1">
      <alignment horizontal="left"/>
    </xf>
    <xf numFmtId="0" fontId="0" fillId="12" borderId="0" xfId="0" applyFill="1" applyBorder="1" applyAlignment="1" applyProtection="1"/>
    <xf numFmtId="0" fontId="0" fillId="12" borderId="0" xfId="0" applyFill="1" applyProtection="1"/>
    <xf numFmtId="0" fontId="15" fillId="0" borderId="0" xfId="0" applyFont="1" applyAlignment="1" applyProtection="1">
      <alignment horizontal="center"/>
    </xf>
    <xf numFmtId="0" fontId="3" fillId="12" borderId="0" xfId="0" applyFont="1" applyFill="1" applyAlignment="1" applyProtection="1">
      <alignment horizontal="right"/>
    </xf>
    <xf numFmtId="0" fontId="0" fillId="0" borderId="1" xfId="0" applyBorder="1" applyAlignment="1" applyProtection="1">
      <alignment horizontal="left"/>
    </xf>
    <xf numFmtId="0" fontId="15" fillId="0" borderId="1" xfId="0" applyFont="1" applyBorder="1" applyAlignment="1" applyProtection="1">
      <alignment horizontal="left"/>
    </xf>
    <xf numFmtId="0" fontId="3" fillId="19" borderId="12" xfId="0" applyFont="1" applyFill="1" applyBorder="1">
      <protection locked="0"/>
    </xf>
    <xf numFmtId="0" fontId="3" fillId="19" borderId="18" xfId="0" applyFont="1" applyFill="1" applyBorder="1">
      <protection locked="0"/>
    </xf>
    <xf numFmtId="0" fontId="0" fillId="19" borderId="6" xfId="0" applyFill="1" applyBorder="1">
      <protection locked="0"/>
    </xf>
    <xf numFmtId="0" fontId="0" fillId="2" borderId="0" xfId="0" applyFill="1" applyBorder="1" applyAlignment="1">
      <alignment horizontal="left"/>
      <protection locked="0"/>
    </xf>
    <xf numFmtId="0" fontId="25" fillId="12" borderId="0" xfId="0" applyNumberFormat="1" applyFont="1" applyFill="1" applyBorder="1" applyAlignment="1">
      <alignment horizontal="left" wrapText="1"/>
      <protection locked="0"/>
    </xf>
    <xf numFmtId="0" fontId="5" fillId="19" borderId="0" xfId="0" applyFont="1" applyFill="1" applyBorder="1" applyAlignment="1">
      <alignment vertical="center"/>
      <protection locked="0"/>
    </xf>
    <xf numFmtId="0" fontId="5" fillId="2" borderId="0" xfId="0" applyFont="1" applyFill="1" applyBorder="1" applyAlignment="1">
      <alignment vertical="center"/>
      <protection locked="0"/>
    </xf>
    <xf numFmtId="0" fontId="28" fillId="2" borderId="0" xfId="0" applyFont="1" applyFill="1" applyBorder="1" applyAlignment="1">
      <alignment vertical="center"/>
      <protection locked="0"/>
    </xf>
    <xf numFmtId="0" fontId="41" fillId="13" borderId="1" xfId="0" applyFont="1" applyFill="1" applyBorder="1" applyAlignment="1" applyProtection="1">
      <alignment wrapText="1"/>
    </xf>
    <xf numFmtId="0" fontId="0" fillId="0" borderId="0" xfId="0" applyFill="1" applyBorder="1" applyAlignment="1">
      <alignment wrapText="1"/>
      <protection locked="0"/>
    </xf>
    <xf numFmtId="0" fontId="3" fillId="0" borderId="0" xfId="0" applyFont="1" applyBorder="1" applyAlignment="1" applyProtection="1">
      <alignment vertical="center" wrapText="1"/>
    </xf>
    <xf numFmtId="0" fontId="15" fillId="12" borderId="12" xfId="0" applyFont="1" applyFill="1" applyBorder="1" applyAlignment="1" applyProtection="1">
      <alignment vertical="center"/>
    </xf>
    <xf numFmtId="0" fontId="3" fillId="12" borderId="12" xfId="0" applyFont="1" applyFill="1" applyBorder="1" applyAlignment="1" applyProtection="1">
      <alignment vertical="center" wrapText="1"/>
    </xf>
    <xf numFmtId="42" fontId="0" fillId="12" borderId="8" xfId="0" applyNumberFormat="1" applyFill="1" applyBorder="1" applyAlignment="1" applyProtection="1">
      <alignment vertical="center"/>
      <protection locked="0"/>
    </xf>
    <xf numFmtId="9" fontId="0" fillId="12" borderId="1" xfId="0" applyNumberFormat="1" applyFill="1" applyBorder="1" applyAlignment="1" applyProtection="1">
      <alignment horizontal="center" vertical="center"/>
    </xf>
    <xf numFmtId="6" fontId="2" fillId="12" borderId="8" xfId="3" applyNumberFormat="1" applyFont="1" applyFill="1" applyBorder="1" applyAlignment="1" applyProtection="1">
      <alignment horizontal="center" vertical="center"/>
    </xf>
    <xf numFmtId="0" fontId="0" fillId="12" borderId="1" xfId="0" applyFill="1" applyBorder="1" applyAlignment="1" applyProtection="1">
      <alignment vertical="center" wrapText="1"/>
    </xf>
    <xf numFmtId="0" fontId="3" fillId="12" borderId="1" xfId="0" applyFont="1" applyFill="1" applyBorder="1" applyAlignment="1" applyProtection="1">
      <alignment vertical="center" wrapText="1"/>
    </xf>
    <xf numFmtId="0" fontId="0" fillId="0" borderId="0" xfId="0" applyBorder="1" applyAlignment="1">
      <alignment wrapText="1"/>
      <protection locked="0"/>
    </xf>
    <xf numFmtId="0" fontId="41" fillId="13" borderId="0" xfId="0" applyFont="1" applyFill="1" applyAlignment="1">
      <alignment vertical="top" wrapText="1"/>
      <protection locked="0"/>
    </xf>
    <xf numFmtId="0" fontId="3" fillId="0" borderId="0" xfId="0" applyFont="1" applyBorder="1" applyAlignment="1" applyProtection="1">
      <alignment vertical="top" wrapText="1"/>
    </xf>
    <xf numFmtId="0" fontId="15" fillId="12" borderId="1" xfId="2" applyFill="1" applyBorder="1" applyAlignment="1"/>
    <xf numFmtId="0" fontId="4" fillId="0" borderId="1" xfId="0" applyFont="1" applyBorder="1" applyAlignment="1" applyProtection="1">
      <alignment vertical="center" wrapText="1"/>
    </xf>
    <xf numFmtId="0" fontId="15" fillId="0" borderId="1" xfId="0" quotePrefix="1" applyFont="1" applyFill="1" applyBorder="1" applyAlignment="1" applyProtection="1">
      <alignment vertical="center"/>
    </xf>
    <xf numFmtId="0" fontId="0" fillId="0" borderId="1" xfId="0" applyBorder="1" applyAlignment="1">
      <protection locked="0"/>
    </xf>
    <xf numFmtId="0" fontId="3" fillId="0" borderId="1" xfId="0" applyFont="1" applyFill="1" applyBorder="1" applyAlignment="1" applyProtection="1">
      <alignment vertical="center"/>
    </xf>
    <xf numFmtId="0" fontId="0" fillId="12" borderId="0" xfId="0" applyFill="1" applyBorder="1">
      <protection locked="0"/>
    </xf>
    <xf numFmtId="0" fontId="0" fillId="12" borderId="14" xfId="0" applyFill="1" applyBorder="1">
      <protection locked="0"/>
    </xf>
    <xf numFmtId="0" fontId="10" fillId="16" borderId="1" xfId="0" applyFont="1" applyFill="1" applyBorder="1" applyAlignment="1" applyProtection="1">
      <alignment horizontal="center" vertical="center" wrapText="1"/>
    </xf>
    <xf numFmtId="0" fontId="3" fillId="0" borderId="0" xfId="0" applyFont="1" applyAlignment="1">
      <alignment vertical="top" wrapText="1"/>
      <protection locked="0"/>
    </xf>
    <xf numFmtId="0" fontId="3" fillId="0" borderId="0" xfId="0" applyFont="1" applyAlignment="1">
      <alignment vertical="top"/>
      <protection locked="0"/>
    </xf>
    <xf numFmtId="165" fontId="3" fillId="17" borderId="0" xfId="0" applyNumberFormat="1" applyFont="1" applyFill="1" applyAlignment="1" applyProtection="1">
      <alignment horizontal="right"/>
    </xf>
    <xf numFmtId="0" fontId="15" fillId="12" borderId="0" xfId="0" applyFont="1" applyFill="1" applyBorder="1" applyAlignment="1" applyProtection="1">
      <alignment wrapText="1"/>
      <protection locked="0"/>
    </xf>
    <xf numFmtId="0" fontId="10" fillId="16" borderId="1" xfId="0" applyFont="1" applyFill="1" applyBorder="1" applyAlignment="1" applyProtection="1">
      <alignment horizontal="center" vertical="center" wrapText="1"/>
      <protection locked="0"/>
    </xf>
    <xf numFmtId="0" fontId="15" fillId="12" borderId="0" xfId="0" applyFont="1" applyFill="1" applyAlignment="1" applyProtection="1">
      <alignment wrapText="1"/>
      <protection locked="0"/>
    </xf>
    <xf numFmtId="0" fontId="15" fillId="0" borderId="0" xfId="0" applyFont="1" applyAlignment="1">
      <alignment horizontal="left"/>
      <protection locked="0"/>
    </xf>
    <xf numFmtId="0" fontId="15" fillId="0" borderId="0" xfId="0" applyFont="1" applyFill="1" applyBorder="1" applyAlignment="1">
      <alignment horizontal="left"/>
      <protection locked="0"/>
    </xf>
    <xf numFmtId="164" fontId="0" fillId="20" borderId="1" xfId="0" applyNumberFormat="1" applyFill="1" applyBorder="1" applyProtection="1"/>
    <xf numFmtId="0" fontId="0" fillId="20" borderId="1" xfId="0" applyFill="1" applyBorder="1" applyProtection="1"/>
    <xf numFmtId="0" fontId="0" fillId="20" borderId="1" xfId="0" applyFill="1" applyBorder="1" applyAlignment="1" applyProtection="1">
      <alignment horizontal="left"/>
    </xf>
    <xf numFmtId="0" fontId="0" fillId="20" borderId="1" xfId="0" applyFill="1" applyBorder="1" applyAlignment="1" applyProtection="1"/>
    <xf numFmtId="0" fontId="3" fillId="0" borderId="0" xfId="0" applyFont="1" applyBorder="1" applyAlignment="1">
      <alignment vertical="top" wrapText="1"/>
      <protection locked="0"/>
    </xf>
    <xf numFmtId="0" fontId="3" fillId="0" borderId="0" xfId="0" applyFont="1" applyFill="1" applyBorder="1" applyAlignment="1" applyProtection="1">
      <alignment vertical="top" wrapText="1"/>
    </xf>
    <xf numFmtId="0" fontId="3" fillId="0" borderId="0" xfId="0" applyFont="1" applyFill="1" applyBorder="1" applyAlignment="1">
      <alignment vertical="top" wrapText="1"/>
      <protection locked="0"/>
    </xf>
    <xf numFmtId="0" fontId="2" fillId="0" borderId="1" xfId="0" applyFont="1" applyBorder="1" applyAlignment="1" applyProtection="1"/>
    <xf numFmtId="0" fontId="5" fillId="19" borderId="0" xfId="0" applyFont="1" applyFill="1" applyBorder="1" applyAlignment="1">
      <alignment vertical="center"/>
      <protection locked="0"/>
    </xf>
    <xf numFmtId="0" fontId="5" fillId="2" borderId="0" xfId="0" applyFont="1" applyFill="1" applyBorder="1" applyAlignment="1">
      <alignment wrapText="1"/>
      <protection locked="0"/>
    </xf>
    <xf numFmtId="0" fontId="25" fillId="2" borderId="0" xfId="0" applyFont="1" applyFill="1" applyBorder="1" applyAlignment="1">
      <alignment horizontal="left" vertical="center" wrapText="1"/>
      <protection locked="0"/>
    </xf>
    <xf numFmtId="0" fontId="40" fillId="2" borderId="0" xfId="0" applyFont="1" applyFill="1" applyBorder="1" applyAlignment="1" applyProtection="1">
      <alignment wrapText="1"/>
      <protection locked="0"/>
    </xf>
    <xf numFmtId="0" fontId="2" fillId="2" borderId="0" xfId="0" applyFont="1" applyFill="1" applyBorder="1" applyAlignment="1">
      <alignment vertical="center" wrapText="1"/>
      <protection locked="0"/>
    </xf>
    <xf numFmtId="0" fontId="2" fillId="2" borderId="0" xfId="0" applyFont="1" applyFill="1" applyBorder="1" applyAlignment="1">
      <alignment wrapText="1"/>
      <protection locked="0"/>
    </xf>
    <xf numFmtId="0" fontId="40" fillId="2" borderId="0" xfId="0" applyFont="1" applyFill="1" applyBorder="1" applyAlignment="1">
      <alignment wrapText="1"/>
      <protection locked="0"/>
    </xf>
    <xf numFmtId="0" fontId="28" fillId="19" borderId="0" xfId="0" applyFont="1" applyFill="1" applyBorder="1" applyAlignment="1">
      <alignment horizontal="center" vertical="center"/>
      <protection locked="0"/>
    </xf>
    <xf numFmtId="0" fontId="46" fillId="19" borderId="0" xfId="0" applyFont="1" applyFill="1" applyBorder="1" applyAlignment="1">
      <alignment horizontal="left" vertical="center"/>
      <protection locked="0"/>
    </xf>
    <xf numFmtId="0" fontId="0" fillId="12" borderId="0" xfId="0" applyFill="1" applyAlignment="1">
      <alignment vertical="center"/>
      <protection locked="0"/>
    </xf>
    <xf numFmtId="0" fontId="31" fillId="12" borderId="0" xfId="0" applyFont="1" applyFill="1" applyBorder="1" applyAlignment="1">
      <alignment horizontal="left" vertical="center"/>
      <protection locked="0"/>
    </xf>
    <xf numFmtId="0" fontId="28" fillId="0" borderId="0" xfId="0" applyFont="1" applyFill="1" applyBorder="1" applyAlignment="1" applyProtection="1">
      <alignment vertical="center" wrapText="1"/>
    </xf>
    <xf numFmtId="0" fontId="3" fillId="8" borderId="1" xfId="0" applyFont="1" applyFill="1" applyBorder="1">
      <protection locked="0"/>
    </xf>
    <xf numFmtId="17" fontId="25" fillId="0" borderId="1" xfId="0" quotePrefix="1" applyNumberFormat="1" applyFont="1" applyFill="1" applyBorder="1" applyAlignment="1">
      <alignment vertical="top" wrapText="1"/>
      <protection locked="0"/>
    </xf>
    <xf numFmtId="0" fontId="25" fillId="0" borderId="1" xfId="0" quotePrefix="1" applyFont="1" applyFill="1" applyBorder="1" applyAlignment="1">
      <alignment vertical="top" wrapText="1"/>
      <protection locked="0"/>
    </xf>
    <xf numFmtId="0" fontId="25" fillId="0" borderId="1" xfId="0" applyFont="1" applyFill="1" applyBorder="1" applyAlignment="1">
      <alignment vertical="top" wrapText="1"/>
      <protection locked="0"/>
    </xf>
    <xf numFmtId="0" fontId="37" fillId="0" borderId="1" xfId="0" applyFont="1" applyFill="1" applyBorder="1" applyAlignment="1">
      <alignment vertical="top" wrapText="1"/>
      <protection locked="0"/>
    </xf>
    <xf numFmtId="0" fontId="25" fillId="0" borderId="1" xfId="0" quotePrefix="1" applyFont="1" applyFill="1" applyBorder="1" applyAlignment="1">
      <alignment vertical="center" wrapText="1"/>
      <protection locked="0"/>
    </xf>
    <xf numFmtId="0" fontId="25" fillId="0" borderId="1" xfId="0" applyFont="1" applyFill="1" applyBorder="1" applyAlignment="1" applyProtection="1">
      <alignment vertical="center" wrapText="1"/>
    </xf>
    <xf numFmtId="17" fontId="37" fillId="0" borderId="1" xfId="0" quotePrefix="1" applyNumberFormat="1" applyFont="1" applyFill="1" applyBorder="1" applyAlignment="1">
      <alignment vertical="center" wrapText="1"/>
      <protection locked="0"/>
    </xf>
    <xf numFmtId="17" fontId="25" fillId="0" borderId="1" xfId="0" quotePrefix="1" applyNumberFormat="1" applyFont="1" applyFill="1" applyBorder="1" applyAlignment="1">
      <alignment vertical="center" wrapText="1"/>
      <protection locked="0"/>
    </xf>
    <xf numFmtId="0" fontId="0" fillId="0" borderId="1" xfId="0" applyBorder="1">
      <protection locked="0"/>
    </xf>
    <xf numFmtId="0" fontId="2" fillId="12" borderId="1" xfId="0" applyFont="1" applyFill="1" applyBorder="1" applyAlignment="1" applyProtection="1">
      <alignment vertical="center" wrapText="1"/>
    </xf>
    <xf numFmtId="0" fontId="2" fillId="12" borderId="1" xfId="0" applyFont="1" applyFill="1" applyBorder="1" applyAlignment="1" applyProtection="1">
      <alignment vertical="top" wrapText="1"/>
    </xf>
    <xf numFmtId="0" fontId="0" fillId="12" borderId="9" xfId="0" applyFill="1" applyBorder="1" applyAlignment="1" applyProtection="1"/>
    <xf numFmtId="165" fontId="10" fillId="3" borderId="8" xfId="0" quotePrefix="1" applyNumberFormat="1" applyFont="1" applyFill="1" applyBorder="1" applyAlignment="1" applyProtection="1">
      <alignment horizontal="center" vertical="center" wrapText="1"/>
    </xf>
    <xf numFmtId="0" fontId="9" fillId="37" borderId="14" xfId="0" applyFont="1" applyFill="1" applyBorder="1" applyAlignment="1" applyProtection="1">
      <alignment vertical="center"/>
    </xf>
    <xf numFmtId="0" fontId="9" fillId="37" borderId="13" xfId="0" applyFont="1" applyFill="1" applyBorder="1" applyAlignment="1" applyProtection="1">
      <alignment vertical="top"/>
    </xf>
    <xf numFmtId="0" fontId="3" fillId="37" borderId="14" xfId="0" applyFont="1" applyFill="1" applyBorder="1" applyAlignment="1" applyProtection="1">
      <alignment horizontal="left" vertical="center"/>
    </xf>
    <xf numFmtId="0" fontId="3" fillId="37" borderId="45" xfId="0" applyFont="1" applyFill="1" applyBorder="1" applyAlignment="1" applyProtection="1">
      <alignment horizontal="left" vertical="center"/>
    </xf>
    <xf numFmtId="0" fontId="0" fillId="12" borderId="13" xfId="0" applyFill="1" applyBorder="1" applyAlignment="1" applyProtection="1"/>
    <xf numFmtId="42" fontId="3" fillId="12" borderId="0" xfId="0" applyNumberFormat="1" applyFont="1" applyFill="1" applyBorder="1" applyAlignment="1" applyProtection="1">
      <alignment vertical="center"/>
    </xf>
    <xf numFmtId="6" fontId="2" fillId="12" borderId="0" xfId="3" applyNumberFormat="1" applyFont="1" applyFill="1" applyBorder="1" applyAlignment="1" applyProtection="1">
      <alignment horizontal="center" vertical="center"/>
    </xf>
    <xf numFmtId="0" fontId="3" fillId="12" borderId="0" xfId="0" applyFont="1" applyFill="1" applyBorder="1" applyAlignment="1" applyProtection="1">
      <alignment vertical="center" wrapText="1"/>
    </xf>
    <xf numFmtId="9" fontId="0" fillId="12" borderId="0" xfId="0" applyNumberFormat="1" applyFill="1" applyBorder="1" applyAlignment="1" applyProtection="1">
      <alignment horizontal="center" vertical="center"/>
    </xf>
    <xf numFmtId="0" fontId="0" fillId="12" borderId="77" xfId="0" applyFill="1" applyBorder="1" applyAlignment="1" applyProtection="1">
      <alignment vertical="center" wrapText="1"/>
    </xf>
    <xf numFmtId="42" fontId="3" fillId="12" borderId="1" xfId="0" applyNumberFormat="1" applyFont="1" applyFill="1" applyBorder="1" applyAlignment="1" applyProtection="1">
      <alignment vertical="center"/>
    </xf>
    <xf numFmtId="6" fontId="2" fillId="12" borderId="1" xfId="3" applyNumberFormat="1" applyFont="1" applyFill="1" applyBorder="1" applyAlignment="1" applyProtection="1">
      <alignment horizontal="center" vertical="center"/>
    </xf>
    <xf numFmtId="0" fontId="2" fillId="0" borderId="1" xfId="0" applyFont="1" applyFill="1" applyBorder="1" applyAlignment="1" applyProtection="1">
      <alignment vertical="center"/>
    </xf>
    <xf numFmtId="0" fontId="0" fillId="20" borderId="1" xfId="0" applyNumberFormat="1" applyFill="1" applyBorder="1" applyProtection="1"/>
    <xf numFmtId="0" fontId="41" fillId="13" borderId="1" xfId="0" applyNumberFormat="1" applyFont="1" applyFill="1" applyBorder="1" applyProtection="1"/>
    <xf numFmtId="0" fontId="0" fillId="0" borderId="0" xfId="0" applyNumberFormat="1">
      <protection locked="0"/>
    </xf>
    <xf numFmtId="0" fontId="41" fillId="13" borderId="0" xfId="0" applyNumberFormat="1" applyFont="1" applyFill="1">
      <protection locked="0"/>
    </xf>
    <xf numFmtId="0" fontId="41" fillId="14" borderId="1" xfId="0" applyNumberFormat="1" applyFont="1" applyFill="1" applyBorder="1" applyProtection="1"/>
    <xf numFmtId="0" fontId="0" fillId="0" borderId="0" xfId="0" applyNumberFormat="1" applyAlignment="1">
      <alignment vertical="top"/>
      <protection locked="0"/>
    </xf>
    <xf numFmtId="0" fontId="2" fillId="0" borderId="0" xfId="0" applyNumberFormat="1" applyFont="1">
      <protection locked="0"/>
    </xf>
    <xf numFmtId="0" fontId="0" fillId="0" borderId="1" xfId="0" applyNumberFormat="1" applyFill="1" applyBorder="1" applyProtection="1"/>
    <xf numFmtId="0" fontId="0" fillId="0" borderId="0" xfId="0" applyNumberFormat="1" applyAlignment="1">
      <alignment vertical="top" wrapText="1"/>
      <protection locked="0"/>
    </xf>
    <xf numFmtId="2" fontId="0" fillId="0" borderId="0" xfId="0" applyNumberFormat="1" applyAlignment="1">
      <alignment vertical="top" wrapText="1"/>
      <protection locked="0"/>
    </xf>
    <xf numFmtId="2" fontId="3" fillId="0" borderId="0" xfId="0" applyNumberFormat="1" applyFont="1" applyAlignment="1">
      <alignment vertical="top" wrapText="1"/>
      <protection locked="0"/>
    </xf>
    <xf numFmtId="2" fontId="2" fillId="37" borderId="0" xfId="0" applyNumberFormat="1" applyFont="1" applyFill="1" applyAlignment="1">
      <alignment vertical="top" wrapText="1"/>
      <protection locked="0"/>
    </xf>
    <xf numFmtId="2" fontId="3" fillId="37" borderId="0" xfId="0" applyNumberFormat="1" applyFont="1" applyFill="1" applyAlignment="1">
      <alignment vertical="top" wrapText="1"/>
      <protection locked="0"/>
    </xf>
    <xf numFmtId="2" fontId="41" fillId="13" borderId="0" xfId="0" applyNumberFormat="1" applyFont="1" applyFill="1" applyAlignment="1">
      <alignment vertical="top" wrapText="1"/>
      <protection locked="0"/>
    </xf>
    <xf numFmtId="2" fontId="0" fillId="0" borderId="1" xfId="0" applyNumberFormat="1" applyBorder="1" applyAlignment="1">
      <alignment vertical="top" wrapText="1"/>
      <protection locked="0"/>
    </xf>
    <xf numFmtId="2" fontId="3" fillId="0" borderId="1" xfId="0" applyNumberFormat="1" applyFont="1" applyBorder="1" applyAlignment="1">
      <alignment vertical="top" wrapText="1"/>
      <protection locked="0"/>
    </xf>
    <xf numFmtId="2" fontId="3" fillId="0" borderId="0" xfId="0" applyNumberFormat="1" applyFont="1" applyBorder="1" applyAlignment="1">
      <alignment vertical="top" wrapText="1"/>
      <protection locked="0"/>
    </xf>
    <xf numFmtId="2" fontId="3" fillId="0" borderId="1" xfId="0" applyNumberFormat="1" applyFont="1" applyFill="1" applyBorder="1" applyAlignment="1" applyProtection="1">
      <alignment vertical="top" wrapText="1"/>
    </xf>
    <xf numFmtId="2" fontId="3" fillId="0" borderId="1" xfId="0" applyNumberFormat="1" applyFont="1" applyBorder="1" applyAlignment="1" applyProtection="1">
      <alignment vertical="top" wrapText="1"/>
    </xf>
    <xf numFmtId="2" fontId="0" fillId="0" borderId="1" xfId="0" applyNumberFormat="1" applyFill="1" applyBorder="1" applyAlignment="1">
      <alignment vertical="top" wrapText="1"/>
      <protection locked="0"/>
    </xf>
    <xf numFmtId="2" fontId="3" fillId="0" borderId="1" xfId="0" applyNumberFormat="1" applyFont="1" applyFill="1" applyBorder="1" applyAlignment="1">
      <alignment vertical="top" wrapText="1"/>
      <protection locked="0"/>
    </xf>
    <xf numFmtId="2" fontId="15" fillId="0" borderId="1" xfId="0" quotePrefix="1" applyNumberFormat="1" applyFont="1" applyFill="1" applyBorder="1" applyAlignment="1" applyProtection="1">
      <alignment vertical="center" wrapText="1"/>
    </xf>
    <xf numFmtId="2" fontId="3" fillId="0" borderId="1" xfId="0" applyNumberFormat="1" applyFont="1" applyFill="1" applyBorder="1" applyAlignment="1" applyProtection="1">
      <alignment vertical="center" wrapText="1"/>
    </xf>
    <xf numFmtId="2" fontId="15" fillId="0" borderId="12" xfId="0" applyNumberFormat="1" applyFont="1" applyFill="1" applyBorder="1" applyAlignment="1" applyProtection="1">
      <alignment vertical="top" wrapText="1"/>
    </xf>
    <xf numFmtId="2" fontId="3" fillId="0" borderId="12" xfId="0" applyNumberFormat="1" applyFont="1" applyFill="1" applyBorder="1" applyAlignment="1" applyProtection="1">
      <alignment vertical="top" wrapText="1"/>
    </xf>
    <xf numFmtId="2" fontId="15" fillId="0" borderId="1" xfId="0" applyNumberFormat="1" applyFont="1" applyBorder="1" applyAlignment="1">
      <alignment vertical="top" wrapText="1"/>
      <protection locked="0"/>
    </xf>
    <xf numFmtId="2" fontId="15" fillId="0" borderId="12" xfId="0" quotePrefix="1" applyNumberFormat="1" applyFont="1" applyFill="1" applyBorder="1" applyAlignment="1" applyProtection="1">
      <alignment vertical="center" wrapText="1"/>
    </xf>
    <xf numFmtId="2" fontId="0" fillId="0" borderId="1" xfId="0" applyNumberFormat="1" applyBorder="1" applyAlignment="1" applyProtection="1">
      <alignment vertical="top" wrapText="1"/>
    </xf>
    <xf numFmtId="2" fontId="3" fillId="0" borderId="1" xfId="0" applyNumberFormat="1" applyFont="1" applyBorder="1" applyAlignment="1" applyProtection="1">
      <alignment vertical="center" wrapText="1"/>
    </xf>
    <xf numFmtId="2" fontId="0" fillId="0" borderId="1" xfId="0" quotePrefix="1" applyNumberFormat="1" applyBorder="1" applyAlignment="1" applyProtection="1">
      <alignment vertical="top" wrapText="1"/>
    </xf>
    <xf numFmtId="2" fontId="0" fillId="0" borderId="1" xfId="0" quotePrefix="1" applyNumberFormat="1" applyBorder="1" applyAlignment="1">
      <alignment vertical="top" wrapText="1"/>
      <protection locked="0"/>
    </xf>
    <xf numFmtId="2" fontId="0" fillId="0" borderId="0" xfId="0" quotePrefix="1" applyNumberFormat="1" applyBorder="1" applyAlignment="1">
      <alignment vertical="top" wrapText="1"/>
      <protection locked="0"/>
    </xf>
    <xf numFmtId="2" fontId="3" fillId="0" borderId="0" xfId="0" applyNumberFormat="1" applyFont="1" applyBorder="1" applyAlignment="1" applyProtection="1">
      <alignment vertical="top" wrapText="1"/>
    </xf>
    <xf numFmtId="2" fontId="15" fillId="0" borderId="12" xfId="0" applyNumberFormat="1" applyFont="1" applyBorder="1" applyAlignment="1" applyProtection="1">
      <alignment vertical="center" wrapText="1"/>
    </xf>
    <xf numFmtId="2" fontId="3" fillId="0" borderId="12" xfId="0" applyNumberFormat="1" applyFont="1" applyBorder="1" applyAlignment="1" applyProtection="1">
      <alignment vertical="center" wrapText="1"/>
    </xf>
    <xf numFmtId="2" fontId="0" fillId="0" borderId="1" xfId="0" quotePrefix="1" applyNumberFormat="1" applyBorder="1" applyAlignment="1">
      <alignment vertical="center" wrapText="1"/>
      <protection locked="0"/>
    </xf>
    <xf numFmtId="2" fontId="15" fillId="12" borderId="12" xfId="0" applyNumberFormat="1" applyFont="1" applyFill="1" applyBorder="1" applyAlignment="1" applyProtection="1">
      <alignment vertical="center" wrapText="1"/>
    </xf>
    <xf numFmtId="2" fontId="3" fillId="12" borderId="12" xfId="0" applyNumberFormat="1" applyFont="1" applyFill="1" applyBorder="1" applyAlignment="1" applyProtection="1">
      <alignment vertical="center" wrapText="1"/>
    </xf>
    <xf numFmtId="2" fontId="2" fillId="12" borderId="1" xfId="0" applyNumberFormat="1" applyFont="1" applyFill="1" applyBorder="1" applyAlignment="1" applyProtection="1">
      <alignment vertical="center" wrapText="1"/>
    </xf>
    <xf numFmtId="0" fontId="2" fillId="0" borderId="11" xfId="0" applyFont="1" applyBorder="1" applyAlignment="1" applyProtection="1">
      <alignment vertical="center" wrapText="1"/>
      <protection locked="0"/>
    </xf>
    <xf numFmtId="0" fontId="2" fillId="0" borderId="1" xfId="0" applyFont="1" applyBorder="1" applyAlignment="1" applyProtection="1">
      <alignment vertical="center" wrapText="1"/>
      <protection locked="0"/>
    </xf>
    <xf numFmtId="0" fontId="3" fillId="15" borderId="0" xfId="0" applyFont="1" applyFill="1" applyAlignment="1">
      <alignment vertical="top" wrapText="1"/>
      <protection locked="0"/>
    </xf>
    <xf numFmtId="0" fontId="3" fillId="12" borderId="0" xfId="0" applyFont="1" applyFill="1">
      <protection locked="0"/>
    </xf>
    <xf numFmtId="0" fontId="0" fillId="12" borderId="0" xfId="0" applyFill="1">
      <protection locked="0"/>
    </xf>
    <xf numFmtId="0" fontId="28" fillId="12" borderId="0" xfId="0" applyFont="1" applyFill="1" applyAlignment="1">
      <protection locked="0"/>
    </xf>
    <xf numFmtId="0" fontId="11" fillId="0" borderId="1" xfId="0" applyFont="1" applyBorder="1" applyAlignment="1" applyProtection="1">
      <alignment horizontal="left" vertical="center" wrapText="1"/>
      <protection locked="0"/>
    </xf>
    <xf numFmtId="0" fontId="11" fillId="0" borderId="1" xfId="0" applyFont="1" applyBorder="1" applyAlignment="1" applyProtection="1">
      <alignment horizontal="left" vertical="center"/>
      <protection locked="0"/>
    </xf>
    <xf numFmtId="0" fontId="11" fillId="0" borderId="1" xfId="0" applyFont="1" applyBorder="1" applyAlignment="1" applyProtection="1">
      <alignment horizontal="center" vertical="center"/>
      <protection locked="0"/>
    </xf>
    <xf numFmtId="165" fontId="11" fillId="0" borderId="1" xfId="0" applyNumberFormat="1" applyFont="1" applyFill="1" applyBorder="1" applyAlignment="1" applyProtection="1">
      <alignment horizontal="center" vertical="center" wrapText="1"/>
      <protection locked="0"/>
    </xf>
    <xf numFmtId="165" fontId="78" fillId="17" borderId="8" xfId="0" applyNumberFormat="1" applyFont="1" applyFill="1" applyBorder="1" applyAlignment="1" applyProtection="1">
      <alignment vertical="center"/>
      <protection locked="0"/>
    </xf>
    <xf numFmtId="165" fontId="11" fillId="0" borderId="1" xfId="0" applyNumberFormat="1" applyFont="1" applyBorder="1" applyAlignment="1" applyProtection="1">
      <alignment horizontal="left" wrapText="1"/>
      <protection locked="0"/>
    </xf>
    <xf numFmtId="0" fontId="11" fillId="0" borderId="1" xfId="0" applyFont="1" applyBorder="1" applyAlignment="1" applyProtection="1">
      <alignment horizontal="left" wrapText="1"/>
      <protection locked="0"/>
    </xf>
    <xf numFmtId="0" fontId="11" fillId="0" borderId="1" xfId="0" applyFont="1" applyBorder="1" applyAlignment="1" applyProtection="1">
      <alignment horizontal="left"/>
      <protection locked="0"/>
    </xf>
    <xf numFmtId="0" fontId="40" fillId="17" borderId="0" xfId="0" applyFont="1" applyFill="1" applyAlignment="1" applyProtection="1">
      <alignment vertical="top"/>
    </xf>
    <xf numFmtId="0" fontId="79" fillId="18" borderId="1" xfId="0" applyFont="1" applyFill="1" applyBorder="1" applyAlignment="1" applyProtection="1">
      <alignment horizontal="center" vertical="center" wrapText="1"/>
    </xf>
    <xf numFmtId="0" fontId="10" fillId="11" borderId="1" xfId="0" applyFont="1" applyFill="1" applyBorder="1" applyAlignment="1" applyProtection="1">
      <alignment horizontal="center" vertical="center" wrapText="1"/>
    </xf>
    <xf numFmtId="0" fontId="79" fillId="11" borderId="1" xfId="0" applyFont="1" applyFill="1" applyBorder="1" applyAlignment="1" applyProtection="1">
      <alignment horizontal="center" vertical="center" wrapText="1"/>
    </xf>
    <xf numFmtId="2" fontId="2" fillId="0" borderId="0" xfId="0" applyNumberFormat="1" applyFont="1" applyBorder="1" applyAlignment="1">
      <alignment vertical="top" wrapText="1"/>
      <protection locked="0"/>
    </xf>
    <xf numFmtId="164" fontId="0" fillId="38" borderId="1" xfId="0" applyNumberFormat="1" applyFill="1" applyBorder="1" applyProtection="1"/>
    <xf numFmtId="0" fontId="15" fillId="12" borderId="12" xfId="0" quotePrefix="1" applyFont="1" applyFill="1" applyBorder="1" applyAlignment="1" applyProtection="1">
      <alignment vertical="center" wrapText="1"/>
    </xf>
    <xf numFmtId="0" fontId="4" fillId="12" borderId="1" xfId="0" applyFont="1" applyFill="1" applyBorder="1" applyAlignment="1" applyProtection="1">
      <alignment vertical="center" wrapText="1"/>
    </xf>
    <xf numFmtId="0" fontId="15" fillId="12" borderId="12" xfId="0" applyFont="1" applyFill="1" applyBorder="1" applyAlignment="1" applyProtection="1">
      <alignment vertical="center" wrapText="1"/>
    </xf>
    <xf numFmtId="175" fontId="2" fillId="39" borderId="1" xfId="0" applyNumberFormat="1" applyFont="1" applyFill="1" applyBorder="1" applyAlignment="1" applyProtection="1">
      <alignment vertical="center"/>
      <protection locked="0"/>
    </xf>
    <xf numFmtId="175" fontId="2" fillId="39" borderId="1" xfId="0" applyNumberFormat="1" applyFont="1" applyFill="1" applyBorder="1" applyAlignment="1" applyProtection="1">
      <alignment vertical="center"/>
    </xf>
    <xf numFmtId="175" fontId="3" fillId="39" borderId="1" xfId="0" applyNumberFormat="1" applyFont="1" applyFill="1" applyBorder="1" applyAlignment="1" applyProtection="1">
      <alignment vertical="center"/>
    </xf>
    <xf numFmtId="0" fontId="10" fillId="39" borderId="1" xfId="0" applyFont="1" applyFill="1" applyBorder="1" applyAlignment="1" applyProtection="1">
      <alignment horizontal="right" vertical="center" wrapText="1"/>
      <protection locked="0"/>
    </xf>
    <xf numFmtId="6" fontId="10" fillId="39" borderId="1" xfId="0" applyNumberFormat="1" applyFont="1" applyFill="1" applyBorder="1" applyAlignment="1" applyProtection="1">
      <alignment horizontal="right" vertical="center" wrapText="1"/>
      <protection locked="0"/>
    </xf>
    <xf numFmtId="0" fontId="3" fillId="39" borderId="1" xfId="0" applyFont="1" applyFill="1" applyBorder="1" applyAlignment="1" applyProtection="1">
      <alignment horizontal="right" vertical="center" wrapText="1"/>
      <protection locked="0"/>
    </xf>
    <xf numFmtId="0" fontId="2" fillId="0" borderId="0" xfId="0" applyFont="1" applyProtection="1"/>
    <xf numFmtId="0" fontId="3" fillId="40" borderId="0" xfId="0" applyFont="1" applyFill="1" applyAlignment="1">
      <alignment horizontal="center" vertical="center"/>
      <protection locked="0"/>
    </xf>
    <xf numFmtId="0" fontId="2" fillId="0" borderId="0" xfId="0" applyFont="1">
      <protection locked="0"/>
    </xf>
    <xf numFmtId="0" fontId="2" fillId="41" borderId="1" xfId="0" applyFont="1" applyFill="1" applyBorder="1" applyProtection="1"/>
    <xf numFmtId="164" fontId="2" fillId="41" borderId="1" xfId="0" applyNumberFormat="1" applyFont="1" applyFill="1" applyBorder="1" applyProtection="1"/>
    <xf numFmtId="164" fontId="0" fillId="41" borderId="1" xfId="0" applyNumberFormat="1" applyFill="1" applyBorder="1" applyProtection="1"/>
    <xf numFmtId="0" fontId="0" fillId="41" borderId="1" xfId="0" applyNumberFormat="1" applyFill="1" applyBorder="1" applyProtection="1"/>
    <xf numFmtId="0" fontId="15" fillId="41" borderId="1" xfId="0" applyFont="1" applyFill="1" applyBorder="1" applyAlignment="1">
      <alignment horizontal="left"/>
      <protection locked="0"/>
    </xf>
    <xf numFmtId="0" fontId="0" fillId="2" borderId="31" xfId="0" applyFill="1" applyBorder="1" applyAlignment="1">
      <alignment horizontal="left"/>
      <protection locked="0"/>
    </xf>
    <xf numFmtId="0" fontId="0" fillId="2" borderId="39" xfId="0" applyFill="1" applyBorder="1" applyAlignment="1">
      <alignment horizontal="left"/>
      <protection locked="0"/>
    </xf>
    <xf numFmtId="0" fontId="0" fillId="2" borderId="32" xfId="0" applyFill="1" applyBorder="1" applyAlignment="1">
      <alignment horizontal="left"/>
      <protection locked="0"/>
    </xf>
    <xf numFmtId="0" fontId="0" fillId="2" borderId="33" xfId="0" applyFill="1" applyBorder="1" applyAlignment="1">
      <alignment horizontal="left"/>
      <protection locked="0"/>
    </xf>
    <xf numFmtId="0" fontId="0" fillId="2" borderId="35" xfId="0" applyFill="1" applyBorder="1" applyAlignment="1">
      <alignment horizontal="left"/>
      <protection locked="0"/>
    </xf>
    <xf numFmtId="0" fontId="47" fillId="19" borderId="0" xfId="0" applyFont="1" applyFill="1" applyBorder="1" applyAlignment="1">
      <alignment horizontal="right" vertical="center" wrapText="1"/>
      <protection locked="0"/>
    </xf>
    <xf numFmtId="0" fontId="0" fillId="19" borderId="0" xfId="0" applyFill="1" applyAlignment="1">
      <alignment horizontal="right" vertical="center"/>
      <protection locked="0"/>
    </xf>
    <xf numFmtId="0" fontId="5" fillId="19" borderId="0" xfId="0" applyFont="1" applyFill="1" applyBorder="1" applyAlignment="1">
      <alignment vertical="center"/>
      <protection locked="0"/>
    </xf>
    <xf numFmtId="0" fontId="0" fillId="0" borderId="0" xfId="0" applyAlignment="1">
      <alignment vertical="center"/>
      <protection locked="0"/>
    </xf>
    <xf numFmtId="0" fontId="40" fillId="19" borderId="1" xfId="0" applyFont="1" applyFill="1" applyBorder="1" applyAlignment="1" applyProtection="1">
      <alignment horizontal="left" vertical="center" wrapText="1"/>
      <protection locked="0"/>
    </xf>
    <xf numFmtId="0" fontId="2" fillId="0" borderId="1" xfId="0" applyFont="1" applyBorder="1" applyAlignment="1">
      <alignment wrapText="1"/>
      <protection locked="0"/>
    </xf>
    <xf numFmtId="0" fontId="0" fillId="0" borderId="1" xfId="0" applyBorder="1" applyAlignment="1">
      <alignment wrapText="1"/>
      <protection locked="0"/>
    </xf>
    <xf numFmtId="0" fontId="5" fillId="19" borderId="1" xfId="0" applyFont="1" applyFill="1" applyBorder="1" applyAlignment="1" applyProtection="1">
      <alignment horizontal="left" vertical="center" wrapText="1"/>
      <protection locked="0"/>
    </xf>
    <xf numFmtId="0" fontId="0" fillId="2" borderId="34" xfId="0" applyFill="1" applyBorder="1" applyAlignment="1">
      <alignment horizontal="left"/>
      <protection locked="0"/>
    </xf>
    <xf numFmtId="0" fontId="39" fillId="12" borderId="0" xfId="1" applyNumberFormat="1" applyFont="1" applyFill="1" applyBorder="1" applyAlignment="1" applyProtection="1">
      <alignment horizontal="left" wrapText="1"/>
    </xf>
    <xf numFmtId="0" fontId="4" fillId="2" borderId="0" xfId="0" applyFont="1" applyFill="1" applyBorder="1" applyAlignment="1">
      <alignment horizontal="left" wrapText="1"/>
      <protection locked="0"/>
    </xf>
    <xf numFmtId="0" fontId="0" fillId="2" borderId="36" xfId="0" applyFill="1" applyBorder="1" applyAlignment="1">
      <alignment horizontal="left"/>
      <protection locked="0"/>
    </xf>
    <xf numFmtId="0" fontId="0" fillId="2" borderId="37" xfId="0" applyFill="1" applyBorder="1" applyAlignment="1">
      <alignment horizontal="left"/>
      <protection locked="0"/>
    </xf>
    <xf numFmtId="0" fontId="0" fillId="2" borderId="38" xfId="0" applyFill="1" applyBorder="1" applyAlignment="1">
      <alignment horizontal="left"/>
      <protection locked="0"/>
    </xf>
    <xf numFmtId="0" fontId="3" fillId="3" borderId="18" xfId="0" applyFont="1" applyFill="1" applyBorder="1" applyAlignment="1">
      <alignment horizontal="center"/>
      <protection locked="0"/>
    </xf>
    <xf numFmtId="0" fontId="3" fillId="3" borderId="17" xfId="0" applyFont="1" applyFill="1" applyBorder="1" applyAlignment="1" applyProtection="1">
      <alignment horizontal="center"/>
      <protection locked="0"/>
    </xf>
    <xf numFmtId="0" fontId="3" fillId="19" borderId="12" xfId="0" applyFont="1" applyFill="1" applyBorder="1" applyAlignment="1">
      <protection locked="0"/>
    </xf>
    <xf numFmtId="0" fontId="0" fillId="0" borderId="6" xfId="0" applyBorder="1" applyAlignment="1">
      <protection locked="0"/>
    </xf>
    <xf numFmtId="0" fontId="0" fillId="19" borderId="12" xfId="0" applyFill="1" applyBorder="1" applyAlignment="1">
      <alignment horizontal="left" wrapText="1"/>
      <protection locked="0"/>
    </xf>
    <xf numFmtId="0" fontId="0" fillId="0" borderId="18" xfId="0" applyBorder="1" applyAlignment="1">
      <alignment horizontal="left" wrapText="1"/>
      <protection locked="0"/>
    </xf>
    <xf numFmtId="0" fontId="0" fillId="0" borderId="6" xfId="0" applyBorder="1" applyAlignment="1">
      <alignment horizontal="left" wrapText="1"/>
      <protection locked="0"/>
    </xf>
    <xf numFmtId="0" fontId="5" fillId="19" borderId="0" xfId="0" applyFont="1" applyFill="1" applyBorder="1" applyAlignment="1" applyProtection="1">
      <alignment vertical="center"/>
    </xf>
    <xf numFmtId="0" fontId="0" fillId="0" borderId="0" xfId="0" applyBorder="1" applyAlignment="1">
      <protection locked="0"/>
    </xf>
    <xf numFmtId="0" fontId="6" fillId="2" borderId="2" xfId="0" applyFont="1" applyFill="1" applyBorder="1" applyAlignment="1">
      <alignment horizontal="left" wrapText="1"/>
      <protection locked="0"/>
    </xf>
    <xf numFmtId="0" fontId="15" fillId="2" borderId="0" xfId="0" applyFont="1" applyFill="1" applyBorder="1" applyAlignment="1">
      <alignment horizontal="left" wrapText="1"/>
      <protection locked="0"/>
    </xf>
    <xf numFmtId="0" fontId="15" fillId="2" borderId="7" xfId="0" applyFont="1" applyFill="1" applyBorder="1" applyAlignment="1">
      <alignment horizontal="left" wrapText="1"/>
      <protection locked="0"/>
    </xf>
    <xf numFmtId="0" fontId="6" fillId="2" borderId="18" xfId="0" applyFont="1" applyFill="1" applyBorder="1" applyAlignment="1" applyProtection="1">
      <alignment horizontal="left"/>
      <protection locked="0"/>
    </xf>
    <xf numFmtId="0" fontId="0" fillId="0" borderId="18" xfId="0" applyBorder="1">
      <protection locked="0"/>
    </xf>
    <xf numFmtId="0" fontId="0" fillId="0" borderId="21" xfId="0" applyBorder="1">
      <protection locked="0"/>
    </xf>
    <xf numFmtId="0" fontId="6" fillId="2" borderId="2" xfId="0" applyFont="1" applyFill="1" applyBorder="1" applyAlignment="1">
      <alignment wrapText="1"/>
      <protection locked="0"/>
    </xf>
    <xf numFmtId="0" fontId="15" fillId="2" borderId="0" xfId="0" applyFont="1" applyFill="1" applyBorder="1" applyAlignment="1">
      <alignment wrapText="1"/>
      <protection locked="0"/>
    </xf>
    <xf numFmtId="0" fontId="15" fillId="2" borderId="7" xfId="0" applyFont="1" applyFill="1" applyBorder="1" applyAlignment="1">
      <alignment wrapText="1"/>
      <protection locked="0"/>
    </xf>
    <xf numFmtId="0" fontId="6" fillId="2" borderId="40" xfId="0" applyFont="1" applyFill="1" applyBorder="1" applyAlignment="1">
      <alignment horizontal="center"/>
      <protection locked="0"/>
    </xf>
    <xf numFmtId="0" fontId="6" fillId="2" borderId="17" xfId="0" applyFont="1" applyFill="1" applyBorder="1" applyAlignment="1">
      <alignment horizontal="center"/>
      <protection locked="0"/>
    </xf>
    <xf numFmtId="0" fontId="6" fillId="2" borderId="41" xfId="0" applyFont="1" applyFill="1" applyBorder="1" applyAlignment="1">
      <alignment horizontal="center"/>
      <protection locked="0"/>
    </xf>
    <xf numFmtId="0" fontId="25" fillId="12" borderId="0" xfId="0" applyNumberFormat="1" applyFont="1" applyFill="1" applyBorder="1" applyAlignment="1">
      <alignment horizontal="left" wrapText="1"/>
      <protection locked="0"/>
    </xf>
    <xf numFmtId="0" fontId="3" fillId="3" borderId="18" xfId="0" applyFont="1" applyFill="1" applyBorder="1" applyAlignment="1" applyProtection="1">
      <alignment horizontal="center"/>
      <protection locked="0"/>
    </xf>
    <xf numFmtId="14" fontId="3" fillId="3" borderId="18" xfId="0" applyNumberFormat="1" applyFont="1" applyFill="1" applyBorder="1" applyAlignment="1" applyProtection="1">
      <alignment horizontal="center"/>
      <protection locked="0"/>
    </xf>
    <xf numFmtId="0" fontId="3" fillId="3" borderId="42" xfId="0" applyFont="1" applyFill="1" applyBorder="1" applyAlignment="1">
      <alignment horizontal="left" wrapText="1"/>
      <protection locked="0"/>
    </xf>
    <xf numFmtId="0" fontId="3" fillId="3" borderId="43" xfId="0" applyFont="1" applyFill="1" applyBorder="1" applyAlignment="1">
      <alignment horizontal="left" wrapText="1"/>
      <protection locked="0"/>
    </xf>
    <xf numFmtId="0" fontId="3" fillId="3" borderId="44" xfId="0" applyFont="1" applyFill="1" applyBorder="1" applyAlignment="1">
      <alignment horizontal="left" wrapText="1"/>
      <protection locked="0"/>
    </xf>
    <xf numFmtId="0" fontId="2" fillId="2" borderId="17" xfId="0" applyFont="1" applyFill="1" applyBorder="1" applyProtection="1">
      <protection locked="0"/>
    </xf>
    <xf numFmtId="0" fontId="4" fillId="2" borderId="12" xfId="0" applyFont="1" applyFill="1" applyBorder="1" applyAlignment="1">
      <alignment horizontal="center"/>
      <protection locked="0"/>
    </xf>
    <xf numFmtId="0" fontId="4" fillId="2" borderId="18" xfId="0" applyFont="1" applyFill="1" applyBorder="1" applyAlignment="1">
      <alignment horizontal="center"/>
      <protection locked="0"/>
    </xf>
    <xf numFmtId="0" fontId="4" fillId="2" borderId="6" xfId="0" applyFont="1" applyFill="1" applyBorder="1" applyAlignment="1">
      <alignment horizontal="center"/>
      <protection locked="0"/>
    </xf>
    <xf numFmtId="0" fontId="7" fillId="3" borderId="2" xfId="0" applyFont="1" applyFill="1" applyBorder="1" applyAlignment="1">
      <alignment horizontal="center" vertical="center"/>
      <protection locked="0"/>
    </xf>
    <xf numFmtId="0" fontId="7" fillId="3" borderId="0" xfId="0" applyFont="1" applyFill="1" applyBorder="1" applyAlignment="1">
      <alignment horizontal="center" vertical="center"/>
      <protection locked="0"/>
    </xf>
    <xf numFmtId="0" fontId="12" fillId="12" borderId="12" xfId="0" applyFont="1" applyFill="1" applyBorder="1" applyAlignment="1" applyProtection="1"/>
    <xf numFmtId="0" fontId="12" fillId="12" borderId="18" xfId="0" applyFont="1" applyFill="1" applyBorder="1" applyAlignment="1">
      <protection locked="0"/>
    </xf>
    <xf numFmtId="0" fontId="12" fillId="12" borderId="6" xfId="0" applyFont="1" applyFill="1" applyBorder="1" applyAlignment="1">
      <protection locked="0"/>
    </xf>
    <xf numFmtId="0" fontId="2" fillId="37" borderId="10" xfId="0" applyFont="1" applyFill="1" applyBorder="1" applyAlignment="1" applyProtection="1">
      <alignment vertical="top" wrapText="1"/>
    </xf>
    <xf numFmtId="0" fontId="0" fillId="37" borderId="17" xfId="0" applyFill="1" applyBorder="1" applyAlignment="1">
      <alignment vertical="top" wrapText="1"/>
      <protection locked="0"/>
    </xf>
    <xf numFmtId="0" fontId="0" fillId="37" borderId="11" xfId="0" applyFill="1" applyBorder="1" applyAlignment="1">
      <alignment vertical="top" wrapText="1"/>
      <protection locked="0"/>
    </xf>
    <xf numFmtId="0" fontId="10" fillId="3" borderId="12" xfId="0" applyFont="1" applyFill="1" applyBorder="1" applyAlignment="1" applyProtection="1">
      <alignment vertical="center" wrapText="1"/>
    </xf>
    <xf numFmtId="0" fontId="0" fillId="0" borderId="6" xfId="0" applyBorder="1" applyAlignment="1">
      <alignment vertical="center" wrapText="1"/>
      <protection locked="0"/>
    </xf>
    <xf numFmtId="49" fontId="2" fillId="12" borderId="13" xfId="0" applyNumberFormat="1" applyFont="1" applyFill="1" applyBorder="1" applyAlignment="1" applyProtection="1">
      <alignment vertical="top" wrapText="1"/>
      <protection locked="0"/>
    </xf>
    <xf numFmtId="49" fontId="0" fillId="12" borderId="14" xfId="0" applyNumberFormat="1" applyFill="1" applyBorder="1" applyAlignment="1">
      <alignment vertical="top" wrapText="1"/>
      <protection locked="0"/>
    </xf>
    <xf numFmtId="49" fontId="0" fillId="12" borderId="45" xfId="0" applyNumberFormat="1" applyFill="1" applyBorder="1" applyAlignment="1">
      <alignment vertical="top" wrapText="1"/>
      <protection locked="0"/>
    </xf>
    <xf numFmtId="49" fontId="0" fillId="12" borderId="29" xfId="0" applyNumberFormat="1" applyFill="1" applyBorder="1" applyAlignment="1">
      <alignment vertical="top" wrapText="1"/>
      <protection locked="0"/>
    </xf>
    <xf numFmtId="49" fontId="0" fillId="12" borderId="0" xfId="0" applyNumberFormat="1" applyFill="1" applyBorder="1" applyAlignment="1">
      <alignment vertical="top" wrapText="1"/>
      <protection locked="0"/>
    </xf>
    <xf numFmtId="49" fontId="0" fillId="12" borderId="77" xfId="0" applyNumberFormat="1" applyFill="1" applyBorder="1" applyAlignment="1">
      <alignment vertical="top" wrapText="1"/>
      <protection locked="0"/>
    </xf>
    <xf numFmtId="0" fontId="0" fillId="0" borderId="10" xfId="0" applyBorder="1" applyAlignment="1">
      <protection locked="0"/>
    </xf>
    <xf numFmtId="0" fontId="0" fillId="0" borderId="17" xfId="0" applyBorder="1" applyAlignment="1">
      <protection locked="0"/>
    </xf>
    <xf numFmtId="0" fontId="0" fillId="0" borderId="11" xfId="0" applyBorder="1" applyAlignment="1">
      <protection locked="0"/>
    </xf>
    <xf numFmtId="165" fontId="10" fillId="3" borderId="8" xfId="0" quotePrefix="1" applyNumberFormat="1" applyFont="1" applyFill="1" applyBorder="1" applyAlignment="1" applyProtection="1">
      <alignment horizontal="left" vertical="center" wrapText="1"/>
    </xf>
    <xf numFmtId="0" fontId="2" fillId="12" borderId="12" xfId="0" applyFont="1" applyFill="1" applyBorder="1" applyAlignment="1" applyProtection="1">
      <alignment vertical="center" wrapText="1"/>
    </xf>
    <xf numFmtId="0" fontId="0" fillId="0" borderId="6" xfId="0" applyBorder="1" applyAlignment="1">
      <alignment vertical="center"/>
      <protection locked="0"/>
    </xf>
    <xf numFmtId="0" fontId="3" fillId="12" borderId="12" xfId="0" applyFont="1" applyFill="1" applyBorder="1" applyAlignment="1" applyProtection="1">
      <alignment vertical="center"/>
    </xf>
    <xf numFmtId="0" fontId="23" fillId="2" borderId="0" xfId="0" applyFont="1" applyFill="1" applyBorder="1" applyAlignment="1" applyProtection="1">
      <alignment horizontal="center" vertical="center" wrapText="1"/>
    </xf>
    <xf numFmtId="0" fontId="3" fillId="3" borderId="13" xfId="0" applyFont="1" applyFill="1" applyBorder="1" applyAlignment="1" applyProtection="1">
      <alignment vertical="center" wrapText="1"/>
    </xf>
    <xf numFmtId="0" fontId="3" fillId="3" borderId="45" xfId="0" applyFont="1" applyFill="1" applyBorder="1" applyAlignment="1" applyProtection="1">
      <alignment vertical="center" wrapText="1"/>
    </xf>
    <xf numFmtId="0" fontId="3" fillId="3" borderId="10" xfId="0" applyFont="1" applyFill="1" applyBorder="1" applyAlignment="1" applyProtection="1">
      <alignment vertical="center" wrapText="1"/>
    </xf>
    <xf numFmtId="0" fontId="3" fillId="3" borderId="11" xfId="0" applyFont="1" applyFill="1" applyBorder="1" applyAlignment="1" applyProtection="1">
      <alignment vertical="center" wrapText="1"/>
    </xf>
    <xf numFmtId="0" fontId="9" fillId="8" borderId="46" xfId="0" applyFont="1" applyFill="1" applyBorder="1" applyAlignment="1" applyProtection="1">
      <alignment vertical="center"/>
    </xf>
    <xf numFmtId="0" fontId="9" fillId="8" borderId="47" xfId="0" applyFont="1" applyFill="1" applyBorder="1" applyAlignment="1" applyProtection="1">
      <alignment vertical="center"/>
    </xf>
    <xf numFmtId="0" fontId="9" fillId="8" borderId="48" xfId="0" applyFont="1" applyFill="1" applyBorder="1" applyAlignment="1" applyProtection="1">
      <alignment vertical="center"/>
    </xf>
    <xf numFmtId="0" fontId="9" fillId="8" borderId="17" xfId="0" applyFont="1" applyFill="1" applyBorder="1" applyAlignment="1" applyProtection="1">
      <alignment vertical="center"/>
    </xf>
    <xf numFmtId="0" fontId="3" fillId="8" borderId="49" xfId="0" applyFont="1" applyFill="1" applyBorder="1" applyAlignment="1" applyProtection="1">
      <alignment horizontal="left" vertical="center"/>
    </xf>
    <xf numFmtId="0" fontId="3" fillId="8" borderId="50" xfId="0" applyFont="1" applyFill="1" applyBorder="1" applyAlignment="1" applyProtection="1">
      <alignment horizontal="left" vertical="center"/>
    </xf>
    <xf numFmtId="0" fontId="3" fillId="8" borderId="51" xfId="0" applyFont="1" applyFill="1" applyBorder="1" applyAlignment="1" applyProtection="1">
      <alignment horizontal="left" vertical="center"/>
    </xf>
    <xf numFmtId="0" fontId="3" fillId="8" borderId="52" xfId="0" applyFont="1" applyFill="1" applyBorder="1" applyAlignment="1" applyProtection="1">
      <alignment horizontal="left" vertical="center"/>
    </xf>
    <xf numFmtId="0" fontId="3" fillId="8" borderId="53" xfId="0" applyFont="1" applyFill="1" applyBorder="1" applyAlignment="1" applyProtection="1">
      <alignment horizontal="left" vertical="center"/>
    </xf>
    <xf numFmtId="165" fontId="10" fillId="3" borderId="13" xfId="0" applyNumberFormat="1" applyFont="1" applyFill="1" applyBorder="1" applyAlignment="1" applyProtection="1">
      <alignment horizontal="center" vertical="center" wrapText="1"/>
    </xf>
    <xf numFmtId="165" fontId="10" fillId="3" borderId="45" xfId="0" applyNumberFormat="1" applyFont="1" applyFill="1" applyBorder="1" applyAlignment="1" applyProtection="1">
      <alignment horizontal="center" vertical="center" wrapText="1"/>
    </xf>
    <xf numFmtId="0" fontId="18" fillId="0" borderId="12" xfId="0" applyFont="1" applyBorder="1" applyAlignment="1" applyProtection="1">
      <alignment horizontal="center" vertical="center" wrapText="1"/>
    </xf>
    <xf numFmtId="0" fontId="18" fillId="0" borderId="18" xfId="0" applyFont="1" applyBorder="1" applyAlignment="1" applyProtection="1">
      <alignment horizontal="center" vertical="center" wrapText="1"/>
    </xf>
    <xf numFmtId="0" fontId="18" fillId="0" borderId="6"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18" xfId="0" applyFont="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12" fillId="0" borderId="12" xfId="0" applyFont="1" applyFill="1" applyBorder="1" applyAlignment="1" applyProtection="1">
      <alignment horizontal="center" vertical="center" wrapText="1"/>
    </xf>
    <xf numFmtId="0" fontId="0" fillId="0" borderId="18" xfId="0" applyBorder="1" applyAlignment="1">
      <protection locked="0"/>
    </xf>
    <xf numFmtId="0" fontId="0" fillId="3" borderId="10" xfId="0" applyFill="1" applyBorder="1" applyAlignment="1" applyProtection="1">
      <alignment vertical="center"/>
    </xf>
    <xf numFmtId="0" fontId="0" fillId="3" borderId="17" xfId="0" applyFill="1" applyBorder="1" applyAlignment="1" applyProtection="1">
      <alignment vertical="center"/>
    </xf>
    <xf numFmtId="0" fontId="0" fillId="3" borderId="11" xfId="0" applyFill="1" applyBorder="1" applyAlignment="1" applyProtection="1">
      <alignment vertical="center"/>
    </xf>
    <xf numFmtId="0" fontId="0" fillId="3" borderId="12" xfId="0" applyFill="1" applyBorder="1" applyAlignment="1" applyProtection="1">
      <alignment vertical="center"/>
    </xf>
    <xf numFmtId="0" fontId="0" fillId="3" borderId="18" xfId="0" applyFill="1" applyBorder="1" applyAlignment="1" applyProtection="1">
      <alignment vertical="center"/>
    </xf>
    <xf numFmtId="0" fontId="0" fillId="3" borderId="6" xfId="0" applyFill="1" applyBorder="1" applyAlignment="1" applyProtection="1">
      <alignment vertical="center"/>
    </xf>
    <xf numFmtId="0" fontId="0" fillId="3" borderId="13" xfId="0" applyFill="1" applyBorder="1" applyAlignment="1" applyProtection="1">
      <alignment vertical="center"/>
    </xf>
    <xf numFmtId="0" fontId="0" fillId="3" borderId="14" xfId="0" applyFill="1" applyBorder="1" applyAlignment="1" applyProtection="1">
      <alignment vertical="center"/>
    </xf>
    <xf numFmtId="0" fontId="0" fillId="3" borderId="45" xfId="0" applyFill="1" applyBorder="1" applyAlignment="1" applyProtection="1">
      <alignment vertical="center"/>
    </xf>
    <xf numFmtId="0" fontId="13" fillId="2" borderId="12" xfId="0" applyFont="1" applyFill="1" applyBorder="1" applyAlignment="1" applyProtection="1">
      <alignment horizontal="center" vertical="center"/>
    </xf>
    <xf numFmtId="0" fontId="13" fillId="0" borderId="18" xfId="0" applyFont="1" applyBorder="1" applyAlignment="1">
      <alignment horizontal="center" vertical="center"/>
      <protection locked="0"/>
    </xf>
    <xf numFmtId="0" fontId="13" fillId="0" borderId="6" xfId="0" applyFont="1" applyBorder="1" applyAlignment="1">
      <alignment horizontal="center" vertical="center"/>
      <protection locked="0"/>
    </xf>
    <xf numFmtId="0" fontId="13" fillId="0" borderId="12" xfId="0" applyFont="1" applyBorder="1" applyAlignment="1" applyProtection="1">
      <alignment horizontal="center" vertical="center"/>
    </xf>
    <xf numFmtId="0" fontId="14" fillId="0" borderId="18" xfId="0" applyFont="1" applyBorder="1" applyAlignment="1">
      <alignment horizontal="center" vertical="center"/>
      <protection locked="0"/>
    </xf>
    <xf numFmtId="0" fontId="14" fillId="0" borderId="6" xfId="0" applyFont="1" applyBorder="1" applyAlignment="1">
      <alignment horizontal="center" vertical="center"/>
      <protection locked="0"/>
    </xf>
    <xf numFmtId="0" fontId="17" fillId="0" borderId="18" xfId="0" applyFont="1" applyBorder="1" applyAlignment="1">
      <alignment horizontal="center" vertical="center" wrapText="1"/>
      <protection locked="0"/>
    </xf>
    <xf numFmtId="0" fontId="17" fillId="0" borderId="6" xfId="0" applyFont="1" applyBorder="1" applyAlignment="1">
      <alignment horizontal="center" vertical="center" wrapText="1"/>
      <protection locked="0"/>
    </xf>
    <xf numFmtId="0" fontId="13" fillId="12" borderId="12" xfId="0" applyFont="1" applyFill="1" applyBorder="1" applyAlignment="1" applyProtection="1">
      <alignment horizontal="center" vertical="center" wrapText="1"/>
    </xf>
    <xf numFmtId="0" fontId="13" fillId="12" borderId="18" xfId="0" applyFont="1" applyFill="1" applyBorder="1" applyAlignment="1" applyProtection="1">
      <alignment horizontal="center" vertical="center" wrapText="1"/>
    </xf>
    <xf numFmtId="0" fontId="13" fillId="12" borderId="6" xfId="0" applyFont="1" applyFill="1" applyBorder="1" applyAlignment="1" applyProtection="1">
      <alignment horizontal="center" vertical="center" wrapText="1"/>
    </xf>
    <xf numFmtId="0" fontId="12" fillId="0" borderId="12" xfId="0" applyFont="1" applyBorder="1" applyAlignment="1" applyProtection="1">
      <alignment horizontal="center" vertical="center" wrapText="1"/>
    </xf>
    <xf numFmtId="0" fontId="0" fillId="0" borderId="6" xfId="0" applyBorder="1">
      <protection locked="0"/>
    </xf>
    <xf numFmtId="0" fontId="3" fillId="9" borderId="54" xfId="0" applyFont="1" applyFill="1" applyBorder="1" applyAlignment="1" applyProtection="1">
      <alignment horizontal="left" vertical="center"/>
    </xf>
    <xf numFmtId="0" fontId="0" fillId="0" borderId="55" xfId="0" applyBorder="1">
      <protection locked="0"/>
    </xf>
    <xf numFmtId="0" fontId="0" fillId="0" borderId="56" xfId="0" applyBorder="1">
      <protection locked="0"/>
    </xf>
    <xf numFmtId="0" fontId="15" fillId="3" borderId="12" xfId="0" applyFont="1" applyFill="1" applyBorder="1" applyAlignment="1">
      <alignment vertical="center" wrapText="1"/>
      <protection locked="0"/>
    </xf>
    <xf numFmtId="0" fontId="3" fillId="9" borderId="57" xfId="0" applyFont="1" applyFill="1" applyBorder="1" applyAlignment="1" applyProtection="1">
      <alignment horizontal="left" vertical="center"/>
    </xf>
    <xf numFmtId="0" fontId="0" fillId="0" borderId="57" xfId="0" applyBorder="1">
      <protection locked="0"/>
    </xf>
    <xf numFmtId="0" fontId="0" fillId="0" borderId="58" xfId="0" applyBorder="1">
      <protection locked="0"/>
    </xf>
    <xf numFmtId="0" fontId="15" fillId="3" borderId="13" xfId="0" applyFont="1" applyFill="1" applyBorder="1" applyAlignment="1">
      <alignment horizontal="left" vertical="center" wrapText="1"/>
      <protection locked="0"/>
    </xf>
    <xf numFmtId="0" fontId="0" fillId="0" borderId="45" xfId="0" applyBorder="1">
      <protection locked="0"/>
    </xf>
    <xf numFmtId="0" fontId="0" fillId="0" borderId="10" xfId="0" applyBorder="1">
      <protection locked="0"/>
    </xf>
    <xf numFmtId="0" fontId="0" fillId="0" borderId="11" xfId="0" applyBorder="1">
      <protection locked="0"/>
    </xf>
    <xf numFmtId="0" fontId="10" fillId="3" borderId="9" xfId="0" applyFont="1" applyFill="1" applyBorder="1" applyAlignment="1" applyProtection="1">
      <alignment horizontal="center" vertical="center"/>
    </xf>
    <xf numFmtId="0" fontId="0" fillId="0" borderId="8" xfId="0" applyBorder="1">
      <protection locked="0"/>
    </xf>
    <xf numFmtId="0" fontId="9" fillId="9" borderId="59" xfId="0" applyFont="1" applyFill="1" applyBorder="1" applyAlignment="1" applyProtection="1">
      <alignment vertical="center"/>
    </xf>
    <xf numFmtId="0" fontId="0" fillId="0" borderId="60" xfId="0" applyBorder="1">
      <protection locked="0"/>
    </xf>
    <xf numFmtId="0" fontId="0" fillId="0" borderId="61" xfId="0" applyBorder="1">
      <protection locked="0"/>
    </xf>
    <xf numFmtId="0" fontId="0" fillId="0" borderId="17" xfId="0" applyBorder="1">
      <protection locked="0"/>
    </xf>
    <xf numFmtId="0" fontId="10" fillId="2" borderId="0" xfId="0" applyFont="1" applyFill="1" applyBorder="1" applyAlignment="1">
      <alignment horizontal="left"/>
      <protection locked="0"/>
    </xf>
    <xf numFmtId="0" fontId="10" fillId="2" borderId="0" xfId="0" applyFont="1" applyFill="1" applyBorder="1" applyAlignment="1">
      <alignment horizontal="center"/>
      <protection locked="0"/>
    </xf>
    <xf numFmtId="0" fontId="29" fillId="3" borderId="15" xfId="0" applyFont="1" applyFill="1" applyBorder="1" applyAlignment="1" applyProtection="1">
      <alignment horizontal="center" vertical="top" wrapText="1"/>
    </xf>
    <xf numFmtId="0" fontId="30" fillId="0" borderId="15" xfId="0" applyFont="1" applyBorder="1" applyAlignment="1">
      <alignment horizontal="center" vertical="top" wrapText="1"/>
      <protection locked="0"/>
    </xf>
    <xf numFmtId="0" fontId="29" fillId="3" borderId="62" xfId="0" applyFont="1" applyFill="1" applyBorder="1" applyAlignment="1" applyProtection="1">
      <alignment horizontal="center" wrapText="1"/>
    </xf>
    <xf numFmtId="0" fontId="29" fillId="3" borderId="63" xfId="0" applyFont="1" applyFill="1" applyBorder="1" applyAlignment="1" applyProtection="1">
      <alignment horizontal="center" wrapText="1"/>
    </xf>
    <xf numFmtId="0" fontId="3" fillId="3" borderId="9" xfId="0" applyFont="1" applyFill="1" applyBorder="1" applyAlignment="1">
      <alignment horizontal="center" vertical="center" wrapText="1"/>
      <protection locked="0"/>
    </xf>
    <xf numFmtId="0" fontId="3" fillId="3" borderId="8" xfId="0" applyFont="1" applyFill="1" applyBorder="1" applyAlignment="1">
      <alignment horizontal="center" vertical="center" wrapText="1"/>
      <protection locked="0"/>
    </xf>
    <xf numFmtId="0" fontId="3" fillId="3" borderId="1" xfId="0" applyFont="1" applyFill="1" applyBorder="1" applyAlignment="1">
      <alignment horizontal="center" vertical="center" wrapText="1"/>
      <protection locked="0"/>
    </xf>
    <xf numFmtId="0" fontId="3" fillId="3" borderId="64" xfId="0" applyFont="1" applyFill="1" applyBorder="1" applyAlignment="1">
      <alignment horizontal="center" vertical="center" wrapText="1"/>
      <protection locked="0"/>
    </xf>
    <xf numFmtId="0" fontId="3" fillId="3" borderId="65" xfId="0" applyFont="1" applyFill="1" applyBorder="1" applyAlignment="1">
      <alignment horizontal="center" vertical="center" wrapText="1"/>
      <protection locked="0"/>
    </xf>
    <xf numFmtId="0" fontId="42" fillId="17" borderId="0" xfId="0" applyFont="1" applyFill="1" applyBorder="1" applyAlignment="1" applyProtection="1">
      <alignment horizontal="left" vertical="center" wrapText="1"/>
    </xf>
    <xf numFmtId="0" fontId="40" fillId="17" borderId="0" xfId="0" applyFont="1" applyFill="1" applyAlignment="1" applyProtection="1">
      <alignment vertical="center"/>
    </xf>
    <xf numFmtId="0" fontId="40" fillId="17" borderId="0" xfId="0" applyFont="1" applyFill="1" applyBorder="1" applyAlignment="1" applyProtection="1">
      <alignment horizontal="left" vertical="center" wrapText="1"/>
    </xf>
    <xf numFmtId="0" fontId="10" fillId="12" borderId="12" xfId="0" applyFont="1" applyFill="1" applyBorder="1" applyAlignment="1" applyProtection="1">
      <alignment horizontal="left" vertical="center" wrapText="1"/>
    </xf>
    <xf numFmtId="0" fontId="11" fillId="0" borderId="18" xfId="0" applyFont="1" applyBorder="1" applyAlignment="1" applyProtection="1">
      <alignment vertical="center"/>
    </xf>
    <xf numFmtId="0" fontId="11" fillId="0" borderId="6" xfId="0" applyFont="1" applyBorder="1" applyAlignment="1" applyProtection="1">
      <alignment vertical="center"/>
    </xf>
    <xf numFmtId="0" fontId="11" fillId="12" borderId="12" xfId="0" applyFont="1" applyFill="1" applyBorder="1" applyAlignment="1" applyProtection="1">
      <alignment horizontal="left" vertical="center" wrapText="1"/>
    </xf>
    <xf numFmtId="0" fontId="11" fillId="12" borderId="18" xfId="0" applyFont="1" applyFill="1" applyBorder="1" applyAlignment="1" applyProtection="1">
      <alignment horizontal="left" vertical="center" wrapText="1"/>
    </xf>
    <xf numFmtId="0" fontId="11" fillId="12" borderId="6" xfId="0" applyFont="1" applyFill="1" applyBorder="1" applyAlignment="1" applyProtection="1">
      <alignment horizontal="left" vertical="center" wrapText="1"/>
    </xf>
    <xf numFmtId="0" fontId="11" fillId="12" borderId="18" xfId="0" applyFont="1" applyFill="1" applyBorder="1" applyAlignment="1" applyProtection="1">
      <alignment vertical="center"/>
    </xf>
    <xf numFmtId="0" fontId="11" fillId="12" borderId="6" xfId="0" applyFont="1" applyFill="1" applyBorder="1" applyAlignment="1" applyProtection="1">
      <alignment vertical="center"/>
    </xf>
    <xf numFmtId="0" fontId="10" fillId="16" borderId="12" xfId="0" applyFont="1" applyFill="1" applyBorder="1" applyAlignment="1" applyProtection="1">
      <alignment horizontal="left" vertical="center" wrapText="1"/>
    </xf>
    <xf numFmtId="0" fontId="0" fillId="0" borderId="18" xfId="0" applyBorder="1" applyAlignment="1" applyProtection="1">
      <alignment horizontal="left" vertical="center"/>
    </xf>
    <xf numFmtId="0" fontId="0" fillId="0" borderId="6" xfId="0" applyBorder="1" applyAlignment="1" applyProtection="1">
      <alignment horizontal="left" vertical="center"/>
    </xf>
    <xf numFmtId="0" fontId="4" fillId="12" borderId="18" xfId="0" applyFont="1" applyFill="1" applyBorder="1" applyAlignment="1" applyProtection="1">
      <alignment vertical="top" wrapText="1"/>
    </xf>
    <xf numFmtId="0" fontId="4" fillId="0" borderId="18" xfId="0" applyFont="1" applyBorder="1" applyAlignment="1">
      <alignment vertical="top" wrapText="1"/>
      <protection locked="0"/>
    </xf>
    <xf numFmtId="0" fontId="77" fillId="17" borderId="0" xfId="1" applyFont="1" applyFill="1" applyBorder="1" applyAlignment="1" applyProtection="1">
      <alignment horizontal="left" vertical="center" wrapText="1"/>
    </xf>
    <xf numFmtId="0" fontId="0" fillId="17" borderId="0" xfId="0" applyFill="1" applyAlignment="1">
      <alignment horizontal="left" vertical="center" wrapText="1"/>
      <protection locked="0"/>
    </xf>
    <xf numFmtId="0" fontId="10" fillId="12" borderId="0" xfId="0" applyFont="1" applyFill="1" applyBorder="1" applyAlignment="1" applyProtection="1">
      <alignment horizontal="left"/>
    </xf>
    <xf numFmtId="0" fontId="81" fillId="12" borderId="0" xfId="0" applyFont="1" applyFill="1" applyBorder="1" applyAlignment="1" applyProtection="1">
      <alignment horizontal="center"/>
    </xf>
    <xf numFmtId="0" fontId="82" fillId="2" borderId="0" xfId="0" applyFont="1" applyFill="1" applyBorder="1" applyAlignment="1" applyProtection="1">
      <alignment horizontal="center"/>
    </xf>
    <xf numFmtId="0" fontId="10" fillId="3" borderId="8" xfId="0" applyFont="1" applyFill="1" applyBorder="1" applyAlignment="1" applyProtection="1">
      <alignment horizontal="center" vertical="center"/>
    </xf>
    <xf numFmtId="0" fontId="10" fillId="16" borderId="9" xfId="0" applyFont="1" applyFill="1" applyBorder="1" applyAlignment="1" applyProtection="1">
      <alignment horizontal="center" vertical="center" wrapText="1"/>
    </xf>
    <xf numFmtId="0" fontId="10" fillId="16" borderId="8" xfId="0" applyFont="1" applyFill="1" applyBorder="1" applyAlignment="1" applyProtection="1">
      <alignment horizontal="center" vertical="center" wrapText="1"/>
    </xf>
    <xf numFmtId="0" fontId="10" fillId="3" borderId="13" xfId="0" applyFont="1" applyFill="1" applyBorder="1" applyAlignment="1" applyProtection="1">
      <alignment horizontal="center" vertical="center" wrapText="1"/>
    </xf>
    <xf numFmtId="0" fontId="11" fillId="0" borderId="45" xfId="0" applyFont="1" applyBorder="1" applyAlignment="1" applyProtection="1">
      <alignment vertical="center"/>
    </xf>
    <xf numFmtId="0" fontId="11" fillId="0" borderId="10" xfId="0" applyFont="1" applyBorder="1" applyAlignment="1" applyProtection="1">
      <alignment horizontal="center" vertical="center" wrapText="1"/>
    </xf>
    <xf numFmtId="0" fontId="11" fillId="0" borderId="11" xfId="0" applyFont="1" applyBorder="1" applyAlignment="1" applyProtection="1">
      <alignment vertical="center"/>
    </xf>
    <xf numFmtId="0" fontId="10" fillId="11" borderId="12" xfId="0" applyFont="1" applyFill="1" applyBorder="1" applyAlignment="1" applyProtection="1">
      <alignment horizontal="center" vertical="center" wrapText="1"/>
    </xf>
    <xf numFmtId="0" fontId="11" fillId="11" borderId="18" xfId="0" applyFont="1" applyFill="1" applyBorder="1" applyAlignment="1" applyProtection="1">
      <alignment horizontal="center" vertical="center" wrapText="1"/>
    </xf>
    <xf numFmtId="0" fontId="11" fillId="11" borderId="6" xfId="0" applyFont="1" applyFill="1" applyBorder="1" applyAlignment="1" applyProtection="1">
      <alignment horizontal="center" vertical="center" wrapText="1"/>
    </xf>
    <xf numFmtId="0" fontId="3" fillId="0" borderId="0" xfId="0" applyFont="1" applyFill="1" applyBorder="1" applyAlignment="1" applyProtection="1">
      <alignment horizontal="center" wrapText="1"/>
    </xf>
    <xf numFmtId="0" fontId="11" fillId="0" borderId="12" xfId="0" applyNumberFormat="1" applyFont="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0" fillId="3" borderId="29" xfId="0" applyFont="1" applyFill="1" applyBorder="1" applyAlignment="1" applyProtection="1">
      <alignment horizontal="center" vertical="center" wrapText="1"/>
    </xf>
    <xf numFmtId="0" fontId="11" fillId="0" borderId="29" xfId="0" applyFont="1" applyBorder="1" applyAlignment="1" applyProtection="1">
      <alignment horizontal="center" vertical="center" wrapText="1"/>
    </xf>
    <xf numFmtId="0" fontId="0" fillId="0" borderId="18" xfId="0" applyBorder="1" applyAlignment="1" applyProtection="1">
      <alignment horizontal="left" vertical="center" wrapText="1"/>
    </xf>
    <xf numFmtId="0" fontId="0" fillId="0" borderId="6" xfId="0" applyBorder="1" applyAlignment="1" applyProtection="1">
      <alignment horizontal="left" vertical="center" wrapText="1"/>
    </xf>
    <xf numFmtId="0" fontId="11" fillId="0" borderId="6" xfId="0" applyFont="1" applyBorder="1" applyAlignment="1" applyProtection="1">
      <alignment horizontal="left" vertical="center" wrapText="1"/>
    </xf>
    <xf numFmtId="0" fontId="10" fillId="0" borderId="12" xfId="0" applyFont="1" applyFill="1" applyBorder="1" applyAlignment="1" applyProtection="1">
      <alignment horizontal="left" vertical="top" wrapText="1"/>
    </xf>
    <xf numFmtId="0" fontId="10" fillId="0" borderId="18" xfId="0" applyFont="1" applyFill="1" applyBorder="1" applyAlignment="1" applyProtection="1">
      <alignment horizontal="left" vertical="top" wrapText="1"/>
    </xf>
    <xf numFmtId="0" fontId="11" fillId="0" borderId="6" xfId="0" applyFont="1" applyFill="1" applyBorder="1" applyAlignment="1" applyProtection="1">
      <alignment horizontal="left" vertical="top" wrapText="1"/>
    </xf>
    <xf numFmtId="0" fontId="11" fillId="0" borderId="6" xfId="0" applyNumberFormat="1" applyFont="1" applyBorder="1" applyAlignment="1" applyProtection="1">
      <alignment horizontal="center" vertical="center"/>
      <protection locked="0"/>
    </xf>
    <xf numFmtId="0" fontId="3" fillId="17" borderId="0" xfId="0" applyFont="1" applyFill="1" applyBorder="1" applyAlignment="1" applyProtection="1">
      <alignment horizontal="left" vertical="center" wrapText="1"/>
    </xf>
    <xf numFmtId="0" fontId="10" fillId="3" borderId="0" xfId="0" applyFont="1" applyFill="1" applyBorder="1" applyAlignment="1">
      <alignment horizontal="left" vertical="center"/>
      <protection locked="0"/>
    </xf>
    <xf numFmtId="2" fontId="2" fillId="20" borderId="0" xfId="0" applyNumberFormat="1" applyFont="1" applyFill="1" applyBorder="1" applyAlignment="1">
      <alignment wrapText="1"/>
      <protection locked="0"/>
    </xf>
    <xf numFmtId="2" fontId="0" fillId="0" borderId="0" xfId="0" applyNumberFormat="1" applyAlignment="1">
      <alignment wrapText="1"/>
      <protection locked="0"/>
    </xf>
    <xf numFmtId="2" fontId="3" fillId="15" borderId="0" xfId="0" applyNumberFormat="1" applyFont="1" applyFill="1" applyBorder="1" applyAlignment="1" applyProtection="1">
      <alignment wrapText="1"/>
    </xf>
    <xf numFmtId="2" fontId="0" fillId="41" borderId="0" xfId="0" applyNumberFormat="1" applyFill="1" applyBorder="1" applyAlignment="1" applyProtection="1">
      <alignment wrapText="1"/>
    </xf>
    <xf numFmtId="2" fontId="0" fillId="41" borderId="0" xfId="0" applyNumberFormat="1" applyFill="1" applyAlignment="1">
      <alignment wrapText="1"/>
      <protection locked="0"/>
    </xf>
    <xf numFmtId="2" fontId="3" fillId="15" borderId="0" xfId="0" applyNumberFormat="1" applyFont="1" applyFill="1" applyAlignment="1">
      <alignment vertical="top" wrapText="1"/>
      <protection locked="0"/>
    </xf>
    <xf numFmtId="0" fontId="0" fillId="0" borderId="0" xfId="0" applyAlignment="1">
      <alignment vertical="top" wrapText="1"/>
      <protection locked="0"/>
    </xf>
  </cellXfs>
  <cellStyles count="1158">
    <cellStyle name="Assumption" xfId="5"/>
    <cellStyle name="Assumption2" xfId="6"/>
    <cellStyle name="Check" xfId="7"/>
    <cellStyle name="Comma [0] 2" xfId="9"/>
    <cellStyle name="Comma [0] 2 2" xfId="113"/>
    <cellStyle name="Comma 10" xfId="10"/>
    <cellStyle name="Comma 10 2" xfId="114"/>
    <cellStyle name="Comma 100" xfId="407"/>
    <cellStyle name="Comma 100 2" xfId="665"/>
    <cellStyle name="Comma 101" xfId="408"/>
    <cellStyle name="Comma 101 2" xfId="666"/>
    <cellStyle name="Comma 102" xfId="409"/>
    <cellStyle name="Comma 102 2" xfId="667"/>
    <cellStyle name="Comma 103" xfId="410"/>
    <cellStyle name="Comma 103 2" xfId="668"/>
    <cellStyle name="Comma 104" xfId="411"/>
    <cellStyle name="Comma 104 2" xfId="669"/>
    <cellStyle name="Comma 105" xfId="414"/>
    <cellStyle name="Comma 105 2" xfId="672"/>
    <cellStyle name="Comma 106" xfId="421"/>
    <cellStyle name="Comma 106 2" xfId="679"/>
    <cellStyle name="Comma 107" xfId="416"/>
    <cellStyle name="Comma 107 2" xfId="674"/>
    <cellStyle name="Comma 108" xfId="413"/>
    <cellStyle name="Comma 108 2" xfId="671"/>
    <cellStyle name="Comma 109" xfId="418"/>
    <cellStyle name="Comma 109 2" xfId="676"/>
    <cellStyle name="Comma 11" xfId="11"/>
    <cellStyle name="Comma 11 2" xfId="115"/>
    <cellStyle name="Comma 110" xfId="415"/>
    <cellStyle name="Comma 110 2" xfId="673"/>
    <cellStyle name="Comma 111" xfId="420"/>
    <cellStyle name="Comma 111 2" xfId="678"/>
    <cellStyle name="Comma 112" xfId="417"/>
    <cellStyle name="Comma 112 2" xfId="675"/>
    <cellStyle name="Comma 113" xfId="419"/>
    <cellStyle name="Comma 113 2" xfId="677"/>
    <cellStyle name="Comma 114" xfId="412"/>
    <cellStyle name="Comma 114 2" xfId="670"/>
    <cellStyle name="Comma 115" xfId="422"/>
    <cellStyle name="Comma 115 2" xfId="680"/>
    <cellStyle name="Comma 116" xfId="423"/>
    <cellStyle name="Comma 116 2" xfId="681"/>
    <cellStyle name="Comma 117" xfId="424"/>
    <cellStyle name="Comma 117 2" xfId="682"/>
    <cellStyle name="Comma 118" xfId="425"/>
    <cellStyle name="Comma 118 2" xfId="683"/>
    <cellStyle name="Comma 119" xfId="749"/>
    <cellStyle name="Comma 12" xfId="12"/>
    <cellStyle name="Comma 12 2" xfId="116"/>
    <cellStyle name="Comma 120" xfId="754"/>
    <cellStyle name="Comma 121" xfId="757"/>
    <cellStyle name="Comma 122" xfId="759"/>
    <cellStyle name="Comma 123" xfId="761"/>
    <cellStyle name="Comma 124" xfId="763"/>
    <cellStyle name="Comma 125" xfId="765"/>
    <cellStyle name="Comma 126" xfId="767"/>
    <cellStyle name="Comma 127" xfId="769"/>
    <cellStyle name="Comma 128" xfId="771"/>
    <cellStyle name="Comma 129" xfId="756"/>
    <cellStyle name="Comma 13" xfId="13"/>
    <cellStyle name="Comma 13 2" xfId="117"/>
    <cellStyle name="Comma 130" xfId="774"/>
    <cellStyle name="Comma 131" xfId="8"/>
    <cellStyle name="Comma 14" xfId="14"/>
    <cellStyle name="Comma 14 2" xfId="118"/>
    <cellStyle name="Comma 15" xfId="15"/>
    <cellStyle name="Comma 15 2" xfId="119"/>
    <cellStyle name="Comma 16" xfId="16"/>
    <cellStyle name="Comma 16 2" xfId="120"/>
    <cellStyle name="Comma 17" xfId="17"/>
    <cellStyle name="Comma 17 2" xfId="121"/>
    <cellStyle name="Comma 18" xfId="18"/>
    <cellStyle name="Comma 18 2" xfId="122"/>
    <cellStyle name="Comma 19" xfId="19"/>
    <cellStyle name="Comma 19 2" xfId="123"/>
    <cellStyle name="Comma 2" xfId="20"/>
    <cellStyle name="Comma 2 2" xfId="21"/>
    <cellStyle name="Comma 2 2 2" xfId="124"/>
    <cellStyle name="Comma 2 3" xfId="22"/>
    <cellStyle name="Comma 2 3 10" xfId="967"/>
    <cellStyle name="Comma 2 3 2" xfId="125"/>
    <cellStyle name="Comma 2 3 3" xfId="232"/>
    <cellStyle name="Comma 2 3 3 2" xfId="271"/>
    <cellStyle name="Comma 2 3 3 2 2" xfId="337"/>
    <cellStyle name="Comma 2 3 3 2 2 2" xfId="595"/>
    <cellStyle name="Comma 2 3 3 2 2 3" xfId="876"/>
    <cellStyle name="Comma 2 3 3 2 2 4" xfId="1067"/>
    <cellStyle name="Comma 2 3 3 2 3" xfId="464"/>
    <cellStyle name="Comma 2 3 3 2 3 2" xfId="722"/>
    <cellStyle name="Comma 2 3 3 2 3 3" xfId="940"/>
    <cellStyle name="Comma 2 3 3 2 3 4" xfId="1131"/>
    <cellStyle name="Comma 2 3 3 2 4" xfId="533"/>
    <cellStyle name="Comma 2 3 3 2 5" xfId="814"/>
    <cellStyle name="Comma 2 3 3 2 6" xfId="1005"/>
    <cellStyle name="Comma 2 3 3 3" xfId="310"/>
    <cellStyle name="Comma 2 3 3 3 2" xfId="568"/>
    <cellStyle name="Comma 2 3 3 3 3" xfId="849"/>
    <cellStyle name="Comma 2 3 3 3 4" xfId="1040"/>
    <cellStyle name="Comma 2 3 3 4" xfId="437"/>
    <cellStyle name="Comma 2 3 3 4 2" xfId="695"/>
    <cellStyle name="Comma 2 3 3 4 3" xfId="913"/>
    <cellStyle name="Comma 2 3 3 4 4" xfId="1104"/>
    <cellStyle name="Comma 2 3 3 5" xfId="501"/>
    <cellStyle name="Comma 2 3 3 6" xfId="787"/>
    <cellStyle name="Comma 2 3 3 7" xfId="978"/>
    <cellStyle name="Comma 2 3 4" xfId="283"/>
    <cellStyle name="Comma 2 3 4 2" xfId="349"/>
    <cellStyle name="Comma 2 3 4 2 2" xfId="607"/>
    <cellStyle name="Comma 2 3 4 2 3" xfId="888"/>
    <cellStyle name="Comma 2 3 4 2 4" xfId="1079"/>
    <cellStyle name="Comma 2 3 4 3" xfId="476"/>
    <cellStyle name="Comma 2 3 4 3 2" xfId="734"/>
    <cellStyle name="Comma 2 3 4 3 3" xfId="952"/>
    <cellStyle name="Comma 2 3 4 3 4" xfId="1143"/>
    <cellStyle name="Comma 2 3 4 4" xfId="545"/>
    <cellStyle name="Comma 2 3 4 5" xfId="826"/>
    <cellStyle name="Comma 2 3 4 6" xfId="1017"/>
    <cellStyle name="Comma 2 3 5" xfId="259"/>
    <cellStyle name="Comma 2 3 5 2" xfId="326"/>
    <cellStyle name="Comma 2 3 5 2 2" xfId="584"/>
    <cellStyle name="Comma 2 3 5 2 3" xfId="865"/>
    <cellStyle name="Comma 2 3 5 2 4" xfId="1056"/>
    <cellStyle name="Comma 2 3 5 3" xfId="453"/>
    <cellStyle name="Comma 2 3 5 3 2" xfId="711"/>
    <cellStyle name="Comma 2 3 5 3 3" xfId="929"/>
    <cellStyle name="Comma 2 3 5 3 4" xfId="1120"/>
    <cellStyle name="Comma 2 3 5 4" xfId="522"/>
    <cellStyle name="Comma 2 3 5 5" xfId="803"/>
    <cellStyle name="Comma 2 3 5 6" xfId="994"/>
    <cellStyle name="Comma 2 3 6" xfId="297"/>
    <cellStyle name="Comma 2 3 6 2" xfId="557"/>
    <cellStyle name="Comma 2 3 6 3" xfId="838"/>
    <cellStyle name="Comma 2 3 6 4" xfId="1029"/>
    <cellStyle name="Comma 2 3 7" xfId="426"/>
    <cellStyle name="Comma 2 3 7 2" xfId="684"/>
    <cellStyle name="Comma 2 3 7 3" xfId="902"/>
    <cellStyle name="Comma 2 3 7 4" xfId="1093"/>
    <cellStyle name="Comma 2 3 8" xfId="490"/>
    <cellStyle name="Comma 2 3 9" xfId="776"/>
    <cellStyle name="Comma 2 4" xfId="750"/>
    <cellStyle name="Comma 20" xfId="23"/>
    <cellStyle name="Comma 20 2" xfId="126"/>
    <cellStyle name="Comma 21" xfId="24"/>
    <cellStyle name="Comma 21 2" xfId="127"/>
    <cellStyle name="Comma 22" xfId="25"/>
    <cellStyle name="Comma 22 2" xfId="128"/>
    <cellStyle name="Comma 23" xfId="26"/>
    <cellStyle name="Comma 23 2" xfId="129"/>
    <cellStyle name="Comma 24" xfId="27"/>
    <cellStyle name="Comma 24 2" xfId="130"/>
    <cellStyle name="Comma 25" xfId="28"/>
    <cellStyle name="Comma 25 2" xfId="29"/>
    <cellStyle name="Comma 25 2 2" xfId="132"/>
    <cellStyle name="Comma 25 3" xfId="131"/>
    <cellStyle name="Comma 26" xfId="30"/>
    <cellStyle name="Comma 26 2" xfId="133"/>
    <cellStyle name="Comma 27" xfId="31"/>
    <cellStyle name="Comma 27 2" xfId="134"/>
    <cellStyle name="Comma 28" xfId="32"/>
    <cellStyle name="Comma 28 2" xfId="135"/>
    <cellStyle name="Comma 29" xfId="33"/>
    <cellStyle name="Comma 29 2" xfId="136"/>
    <cellStyle name="Comma 3" xfId="34"/>
    <cellStyle name="Comma 3 2" xfId="35"/>
    <cellStyle name="Comma 3 2 2" xfId="139"/>
    <cellStyle name="Comma 3 2 3" xfId="140"/>
    <cellStyle name="Comma 3 2 4" xfId="138"/>
    <cellStyle name="Comma 3 3" xfId="141"/>
    <cellStyle name="Comma 3 4" xfId="137"/>
    <cellStyle name="Comma 3 5" xfId="751"/>
    <cellStyle name="Comma 30" xfId="36"/>
    <cellStyle name="Comma 30 2" xfId="142"/>
    <cellStyle name="Comma 31" xfId="37"/>
    <cellStyle name="Comma 31 2" xfId="143"/>
    <cellStyle name="Comma 32" xfId="38"/>
    <cellStyle name="Comma 32 10" xfId="968"/>
    <cellStyle name="Comma 32 2" xfId="144"/>
    <cellStyle name="Comma 32 3" xfId="233"/>
    <cellStyle name="Comma 32 3 2" xfId="272"/>
    <cellStyle name="Comma 32 3 2 2" xfId="338"/>
    <cellStyle name="Comma 32 3 2 2 2" xfId="596"/>
    <cellStyle name="Comma 32 3 2 2 3" xfId="877"/>
    <cellStyle name="Comma 32 3 2 2 4" xfId="1068"/>
    <cellStyle name="Comma 32 3 2 3" xfId="465"/>
    <cellStyle name="Comma 32 3 2 3 2" xfId="723"/>
    <cellStyle name="Comma 32 3 2 3 3" xfId="941"/>
    <cellStyle name="Comma 32 3 2 3 4" xfId="1132"/>
    <cellStyle name="Comma 32 3 2 4" xfId="534"/>
    <cellStyle name="Comma 32 3 2 5" xfId="815"/>
    <cellStyle name="Comma 32 3 2 6" xfId="1006"/>
    <cellStyle name="Comma 32 3 3" xfId="311"/>
    <cellStyle name="Comma 32 3 3 2" xfId="569"/>
    <cellStyle name="Comma 32 3 3 3" xfId="850"/>
    <cellStyle name="Comma 32 3 3 4" xfId="1041"/>
    <cellStyle name="Comma 32 3 4" xfId="438"/>
    <cellStyle name="Comma 32 3 4 2" xfId="696"/>
    <cellStyle name="Comma 32 3 4 3" xfId="914"/>
    <cellStyle name="Comma 32 3 4 4" xfId="1105"/>
    <cellStyle name="Comma 32 3 5" xfId="502"/>
    <cellStyle name="Comma 32 3 6" xfId="788"/>
    <cellStyle name="Comma 32 3 7" xfId="979"/>
    <cellStyle name="Comma 32 4" xfId="284"/>
    <cellStyle name="Comma 32 4 2" xfId="350"/>
    <cellStyle name="Comma 32 4 2 2" xfId="608"/>
    <cellStyle name="Comma 32 4 2 3" xfId="889"/>
    <cellStyle name="Comma 32 4 2 4" xfId="1080"/>
    <cellStyle name="Comma 32 4 3" xfId="477"/>
    <cellStyle name="Comma 32 4 3 2" xfId="735"/>
    <cellStyle name="Comma 32 4 3 3" xfId="953"/>
    <cellStyle name="Comma 32 4 3 4" xfId="1144"/>
    <cellStyle name="Comma 32 4 4" xfId="546"/>
    <cellStyle name="Comma 32 4 5" xfId="827"/>
    <cellStyle name="Comma 32 4 6" xfId="1018"/>
    <cellStyle name="Comma 32 5" xfId="260"/>
    <cellStyle name="Comma 32 5 2" xfId="327"/>
    <cellStyle name="Comma 32 5 2 2" xfId="585"/>
    <cellStyle name="Comma 32 5 2 3" xfId="866"/>
    <cellStyle name="Comma 32 5 2 4" xfId="1057"/>
    <cellStyle name="Comma 32 5 3" xfId="454"/>
    <cellStyle name="Comma 32 5 3 2" xfId="712"/>
    <cellStyle name="Comma 32 5 3 3" xfId="930"/>
    <cellStyle name="Comma 32 5 3 4" xfId="1121"/>
    <cellStyle name="Comma 32 5 4" xfId="523"/>
    <cellStyle name="Comma 32 5 5" xfId="804"/>
    <cellStyle name="Comma 32 5 6" xfId="995"/>
    <cellStyle name="Comma 32 6" xfId="298"/>
    <cellStyle name="Comma 32 6 2" xfId="558"/>
    <cellStyle name="Comma 32 6 3" xfId="839"/>
    <cellStyle name="Comma 32 6 4" xfId="1030"/>
    <cellStyle name="Comma 32 7" xfId="427"/>
    <cellStyle name="Comma 32 7 2" xfId="685"/>
    <cellStyle name="Comma 32 7 3" xfId="903"/>
    <cellStyle name="Comma 32 7 4" xfId="1094"/>
    <cellStyle name="Comma 32 8" xfId="491"/>
    <cellStyle name="Comma 32 9" xfId="777"/>
    <cellStyle name="Comma 33" xfId="39"/>
    <cellStyle name="Comma 33 10" xfId="969"/>
    <cellStyle name="Comma 33 2" xfId="145"/>
    <cellStyle name="Comma 33 3" xfId="234"/>
    <cellStyle name="Comma 33 3 2" xfId="273"/>
    <cellStyle name="Comma 33 3 2 2" xfId="339"/>
    <cellStyle name="Comma 33 3 2 2 2" xfId="597"/>
    <cellStyle name="Comma 33 3 2 2 3" xfId="878"/>
    <cellStyle name="Comma 33 3 2 2 4" xfId="1069"/>
    <cellStyle name="Comma 33 3 2 3" xfId="466"/>
    <cellStyle name="Comma 33 3 2 3 2" xfId="724"/>
    <cellStyle name="Comma 33 3 2 3 3" xfId="942"/>
    <cellStyle name="Comma 33 3 2 3 4" xfId="1133"/>
    <cellStyle name="Comma 33 3 2 4" xfId="535"/>
    <cellStyle name="Comma 33 3 2 5" xfId="816"/>
    <cellStyle name="Comma 33 3 2 6" xfId="1007"/>
    <cellStyle name="Comma 33 3 3" xfId="312"/>
    <cellStyle name="Comma 33 3 3 2" xfId="570"/>
    <cellStyle name="Comma 33 3 3 3" xfId="851"/>
    <cellStyle name="Comma 33 3 3 4" xfId="1042"/>
    <cellStyle name="Comma 33 3 4" xfId="439"/>
    <cellStyle name="Comma 33 3 4 2" xfId="697"/>
    <cellStyle name="Comma 33 3 4 3" xfId="915"/>
    <cellStyle name="Comma 33 3 4 4" xfId="1106"/>
    <cellStyle name="Comma 33 3 5" xfId="503"/>
    <cellStyle name="Comma 33 3 6" xfId="789"/>
    <cellStyle name="Comma 33 3 7" xfId="980"/>
    <cellStyle name="Comma 33 4" xfId="285"/>
    <cellStyle name="Comma 33 4 2" xfId="351"/>
    <cellStyle name="Comma 33 4 2 2" xfId="609"/>
    <cellStyle name="Comma 33 4 2 3" xfId="890"/>
    <cellStyle name="Comma 33 4 2 4" xfId="1081"/>
    <cellStyle name="Comma 33 4 3" xfId="478"/>
    <cellStyle name="Comma 33 4 3 2" xfId="736"/>
    <cellStyle name="Comma 33 4 3 3" xfId="954"/>
    <cellStyle name="Comma 33 4 3 4" xfId="1145"/>
    <cellStyle name="Comma 33 4 4" xfId="547"/>
    <cellStyle name="Comma 33 4 5" xfId="828"/>
    <cellStyle name="Comma 33 4 6" xfId="1019"/>
    <cellStyle name="Comma 33 5" xfId="261"/>
    <cellStyle name="Comma 33 5 2" xfId="328"/>
    <cellStyle name="Comma 33 5 2 2" xfId="586"/>
    <cellStyle name="Comma 33 5 2 3" xfId="867"/>
    <cellStyle name="Comma 33 5 2 4" xfId="1058"/>
    <cellStyle name="Comma 33 5 3" xfId="455"/>
    <cellStyle name="Comma 33 5 3 2" xfId="713"/>
    <cellStyle name="Comma 33 5 3 3" xfId="931"/>
    <cellStyle name="Comma 33 5 3 4" xfId="1122"/>
    <cellStyle name="Comma 33 5 4" xfId="524"/>
    <cellStyle name="Comma 33 5 5" xfId="805"/>
    <cellStyle name="Comma 33 5 6" xfId="996"/>
    <cellStyle name="Comma 33 6" xfId="299"/>
    <cellStyle name="Comma 33 6 2" xfId="559"/>
    <cellStyle name="Comma 33 6 3" xfId="840"/>
    <cellStyle name="Comma 33 6 4" xfId="1031"/>
    <cellStyle name="Comma 33 7" xfId="428"/>
    <cellStyle name="Comma 33 7 2" xfId="686"/>
    <cellStyle name="Comma 33 7 3" xfId="904"/>
    <cellStyle name="Comma 33 7 4" xfId="1095"/>
    <cellStyle name="Comma 33 8" xfId="492"/>
    <cellStyle name="Comma 33 9" xfId="778"/>
    <cellStyle name="Comma 34" xfId="40"/>
    <cellStyle name="Comma 34 10" xfId="970"/>
    <cellStyle name="Comma 34 2" xfId="146"/>
    <cellStyle name="Comma 34 3" xfId="235"/>
    <cellStyle name="Comma 34 3 2" xfId="274"/>
    <cellStyle name="Comma 34 3 2 2" xfId="340"/>
    <cellStyle name="Comma 34 3 2 2 2" xfId="598"/>
    <cellStyle name="Comma 34 3 2 2 3" xfId="879"/>
    <cellStyle name="Comma 34 3 2 2 4" xfId="1070"/>
    <cellStyle name="Comma 34 3 2 3" xfId="467"/>
    <cellStyle name="Comma 34 3 2 3 2" xfId="725"/>
    <cellStyle name="Comma 34 3 2 3 3" xfId="943"/>
    <cellStyle name="Comma 34 3 2 3 4" xfId="1134"/>
    <cellStyle name="Comma 34 3 2 4" xfId="536"/>
    <cellStyle name="Comma 34 3 2 5" xfId="817"/>
    <cellStyle name="Comma 34 3 2 6" xfId="1008"/>
    <cellStyle name="Comma 34 3 3" xfId="313"/>
    <cellStyle name="Comma 34 3 3 2" xfId="571"/>
    <cellStyle name="Comma 34 3 3 3" xfId="852"/>
    <cellStyle name="Comma 34 3 3 4" xfId="1043"/>
    <cellStyle name="Comma 34 3 4" xfId="440"/>
    <cellStyle name="Comma 34 3 4 2" xfId="698"/>
    <cellStyle name="Comma 34 3 4 3" xfId="916"/>
    <cellStyle name="Comma 34 3 4 4" xfId="1107"/>
    <cellStyle name="Comma 34 3 5" xfId="504"/>
    <cellStyle name="Comma 34 3 6" xfId="790"/>
    <cellStyle name="Comma 34 3 7" xfId="981"/>
    <cellStyle name="Comma 34 4" xfId="286"/>
    <cellStyle name="Comma 34 4 2" xfId="352"/>
    <cellStyle name="Comma 34 4 2 2" xfId="610"/>
    <cellStyle name="Comma 34 4 2 3" xfId="891"/>
    <cellStyle name="Comma 34 4 2 4" xfId="1082"/>
    <cellStyle name="Comma 34 4 3" xfId="479"/>
    <cellStyle name="Comma 34 4 3 2" xfId="737"/>
    <cellStyle name="Comma 34 4 3 3" xfId="955"/>
    <cellStyle name="Comma 34 4 3 4" xfId="1146"/>
    <cellStyle name="Comma 34 4 4" xfId="548"/>
    <cellStyle name="Comma 34 4 5" xfId="829"/>
    <cellStyle name="Comma 34 4 6" xfId="1020"/>
    <cellStyle name="Comma 34 5" xfId="262"/>
    <cellStyle name="Comma 34 5 2" xfId="329"/>
    <cellStyle name="Comma 34 5 2 2" xfId="587"/>
    <cellStyle name="Comma 34 5 2 3" xfId="868"/>
    <cellStyle name="Comma 34 5 2 4" xfId="1059"/>
    <cellStyle name="Comma 34 5 3" xfId="456"/>
    <cellStyle name="Comma 34 5 3 2" xfId="714"/>
    <cellStyle name="Comma 34 5 3 3" xfId="932"/>
    <cellStyle name="Comma 34 5 3 4" xfId="1123"/>
    <cellStyle name="Comma 34 5 4" xfId="525"/>
    <cellStyle name="Comma 34 5 5" xfId="806"/>
    <cellStyle name="Comma 34 5 6" xfId="997"/>
    <cellStyle name="Comma 34 6" xfId="300"/>
    <cellStyle name="Comma 34 6 2" xfId="560"/>
    <cellStyle name="Comma 34 6 3" xfId="841"/>
    <cellStyle name="Comma 34 6 4" xfId="1032"/>
    <cellStyle name="Comma 34 7" xfId="429"/>
    <cellStyle name="Comma 34 7 2" xfId="687"/>
    <cellStyle name="Comma 34 7 3" xfId="905"/>
    <cellStyle name="Comma 34 7 4" xfId="1096"/>
    <cellStyle name="Comma 34 8" xfId="493"/>
    <cellStyle name="Comma 34 9" xfId="779"/>
    <cellStyle name="Comma 35" xfId="41"/>
    <cellStyle name="Comma 35 10" xfId="971"/>
    <cellStyle name="Comma 35 2" xfId="147"/>
    <cellStyle name="Comma 35 3" xfId="236"/>
    <cellStyle name="Comma 35 3 2" xfId="275"/>
    <cellStyle name="Comma 35 3 2 2" xfId="341"/>
    <cellStyle name="Comma 35 3 2 2 2" xfId="599"/>
    <cellStyle name="Comma 35 3 2 2 3" xfId="880"/>
    <cellStyle name="Comma 35 3 2 2 4" xfId="1071"/>
    <cellStyle name="Comma 35 3 2 3" xfId="468"/>
    <cellStyle name="Comma 35 3 2 3 2" xfId="726"/>
    <cellStyle name="Comma 35 3 2 3 3" xfId="944"/>
    <cellStyle name="Comma 35 3 2 3 4" xfId="1135"/>
    <cellStyle name="Comma 35 3 2 4" xfId="537"/>
    <cellStyle name="Comma 35 3 2 5" xfId="818"/>
    <cellStyle name="Comma 35 3 2 6" xfId="1009"/>
    <cellStyle name="Comma 35 3 3" xfId="314"/>
    <cellStyle name="Comma 35 3 3 2" xfId="572"/>
    <cellStyle name="Comma 35 3 3 3" xfId="853"/>
    <cellStyle name="Comma 35 3 3 4" xfId="1044"/>
    <cellStyle name="Comma 35 3 4" xfId="441"/>
    <cellStyle name="Comma 35 3 4 2" xfId="699"/>
    <cellStyle name="Comma 35 3 4 3" xfId="917"/>
    <cellStyle name="Comma 35 3 4 4" xfId="1108"/>
    <cellStyle name="Comma 35 3 5" xfId="505"/>
    <cellStyle name="Comma 35 3 6" xfId="791"/>
    <cellStyle name="Comma 35 3 7" xfId="982"/>
    <cellStyle name="Comma 35 4" xfId="287"/>
    <cellStyle name="Comma 35 4 2" xfId="353"/>
    <cellStyle name="Comma 35 4 2 2" xfId="611"/>
    <cellStyle name="Comma 35 4 2 3" xfId="892"/>
    <cellStyle name="Comma 35 4 2 4" xfId="1083"/>
    <cellStyle name="Comma 35 4 3" xfId="480"/>
    <cellStyle name="Comma 35 4 3 2" xfId="738"/>
    <cellStyle name="Comma 35 4 3 3" xfId="956"/>
    <cellStyle name="Comma 35 4 3 4" xfId="1147"/>
    <cellStyle name="Comma 35 4 4" xfId="549"/>
    <cellStyle name="Comma 35 4 5" xfId="830"/>
    <cellStyle name="Comma 35 4 6" xfId="1021"/>
    <cellStyle name="Comma 35 5" xfId="263"/>
    <cellStyle name="Comma 35 5 2" xfId="330"/>
    <cellStyle name="Comma 35 5 2 2" xfId="588"/>
    <cellStyle name="Comma 35 5 2 3" xfId="869"/>
    <cellStyle name="Comma 35 5 2 4" xfId="1060"/>
    <cellStyle name="Comma 35 5 3" xfId="457"/>
    <cellStyle name="Comma 35 5 3 2" xfId="715"/>
    <cellStyle name="Comma 35 5 3 3" xfId="933"/>
    <cellStyle name="Comma 35 5 3 4" xfId="1124"/>
    <cellStyle name="Comma 35 5 4" xfId="526"/>
    <cellStyle name="Comma 35 5 5" xfId="807"/>
    <cellStyle name="Comma 35 5 6" xfId="998"/>
    <cellStyle name="Comma 35 6" xfId="301"/>
    <cellStyle name="Comma 35 6 2" xfId="561"/>
    <cellStyle name="Comma 35 6 3" xfId="842"/>
    <cellStyle name="Comma 35 6 4" xfId="1033"/>
    <cellStyle name="Comma 35 7" xfId="430"/>
    <cellStyle name="Comma 35 7 2" xfId="688"/>
    <cellStyle name="Comma 35 7 3" xfId="906"/>
    <cellStyle name="Comma 35 7 4" xfId="1097"/>
    <cellStyle name="Comma 35 8" xfId="494"/>
    <cellStyle name="Comma 35 9" xfId="780"/>
    <cellStyle name="Comma 36" xfId="42"/>
    <cellStyle name="Comma 36 10" xfId="972"/>
    <cellStyle name="Comma 36 2" xfId="148"/>
    <cellStyle name="Comma 36 3" xfId="237"/>
    <cellStyle name="Comma 36 3 2" xfId="276"/>
    <cellStyle name="Comma 36 3 2 2" xfId="342"/>
    <cellStyle name="Comma 36 3 2 2 2" xfId="600"/>
    <cellStyle name="Comma 36 3 2 2 3" xfId="881"/>
    <cellStyle name="Comma 36 3 2 2 4" xfId="1072"/>
    <cellStyle name="Comma 36 3 2 3" xfId="469"/>
    <cellStyle name="Comma 36 3 2 3 2" xfId="727"/>
    <cellStyle name="Comma 36 3 2 3 3" xfId="945"/>
    <cellStyle name="Comma 36 3 2 3 4" xfId="1136"/>
    <cellStyle name="Comma 36 3 2 4" xfId="538"/>
    <cellStyle name="Comma 36 3 2 5" xfId="819"/>
    <cellStyle name="Comma 36 3 2 6" xfId="1010"/>
    <cellStyle name="Comma 36 3 3" xfId="315"/>
    <cellStyle name="Comma 36 3 3 2" xfId="573"/>
    <cellStyle name="Comma 36 3 3 3" xfId="854"/>
    <cellStyle name="Comma 36 3 3 4" xfId="1045"/>
    <cellStyle name="Comma 36 3 4" xfId="442"/>
    <cellStyle name="Comma 36 3 4 2" xfId="700"/>
    <cellStyle name="Comma 36 3 4 3" xfId="918"/>
    <cellStyle name="Comma 36 3 4 4" xfId="1109"/>
    <cellStyle name="Comma 36 3 5" xfId="506"/>
    <cellStyle name="Comma 36 3 6" xfId="792"/>
    <cellStyle name="Comma 36 3 7" xfId="983"/>
    <cellStyle name="Comma 36 4" xfId="288"/>
    <cellStyle name="Comma 36 4 2" xfId="354"/>
    <cellStyle name="Comma 36 4 2 2" xfId="612"/>
    <cellStyle name="Comma 36 4 2 3" xfId="893"/>
    <cellStyle name="Comma 36 4 2 4" xfId="1084"/>
    <cellStyle name="Comma 36 4 3" xfId="481"/>
    <cellStyle name="Comma 36 4 3 2" xfId="739"/>
    <cellStyle name="Comma 36 4 3 3" xfId="957"/>
    <cellStyle name="Comma 36 4 3 4" xfId="1148"/>
    <cellStyle name="Comma 36 4 4" xfId="550"/>
    <cellStyle name="Comma 36 4 5" xfId="831"/>
    <cellStyle name="Comma 36 4 6" xfId="1022"/>
    <cellStyle name="Comma 36 5" xfId="264"/>
    <cellStyle name="Comma 36 5 2" xfId="331"/>
    <cellStyle name="Comma 36 5 2 2" xfId="589"/>
    <cellStyle name="Comma 36 5 2 3" xfId="870"/>
    <cellStyle name="Comma 36 5 2 4" xfId="1061"/>
    <cellStyle name="Comma 36 5 3" xfId="458"/>
    <cellStyle name="Comma 36 5 3 2" xfId="716"/>
    <cellStyle name="Comma 36 5 3 3" xfId="934"/>
    <cellStyle name="Comma 36 5 3 4" xfId="1125"/>
    <cellStyle name="Comma 36 5 4" xfId="527"/>
    <cellStyle name="Comma 36 5 5" xfId="808"/>
    <cellStyle name="Comma 36 5 6" xfId="999"/>
    <cellStyle name="Comma 36 6" xfId="302"/>
    <cellStyle name="Comma 36 6 2" xfId="562"/>
    <cellStyle name="Comma 36 6 3" xfId="843"/>
    <cellStyle name="Comma 36 6 4" xfId="1034"/>
    <cellStyle name="Comma 36 7" xfId="431"/>
    <cellStyle name="Comma 36 7 2" xfId="689"/>
    <cellStyle name="Comma 36 7 3" xfId="907"/>
    <cellStyle name="Comma 36 7 4" xfId="1098"/>
    <cellStyle name="Comma 36 8" xfId="495"/>
    <cellStyle name="Comma 36 9" xfId="781"/>
    <cellStyle name="Comma 37" xfId="43"/>
    <cellStyle name="Comma 37 10" xfId="973"/>
    <cellStyle name="Comma 37 2" xfId="149"/>
    <cellStyle name="Comma 37 3" xfId="238"/>
    <cellStyle name="Comma 37 3 2" xfId="277"/>
    <cellStyle name="Comma 37 3 2 2" xfId="343"/>
    <cellStyle name="Comma 37 3 2 2 2" xfId="601"/>
    <cellStyle name="Comma 37 3 2 2 3" xfId="882"/>
    <cellStyle name="Comma 37 3 2 2 4" xfId="1073"/>
    <cellStyle name="Comma 37 3 2 3" xfId="470"/>
    <cellStyle name="Comma 37 3 2 3 2" xfId="728"/>
    <cellStyle name="Comma 37 3 2 3 3" xfId="946"/>
    <cellStyle name="Comma 37 3 2 3 4" xfId="1137"/>
    <cellStyle name="Comma 37 3 2 4" xfId="539"/>
    <cellStyle name="Comma 37 3 2 5" xfId="820"/>
    <cellStyle name="Comma 37 3 2 6" xfId="1011"/>
    <cellStyle name="Comma 37 3 3" xfId="316"/>
    <cellStyle name="Comma 37 3 3 2" xfId="574"/>
    <cellStyle name="Comma 37 3 3 3" xfId="855"/>
    <cellStyle name="Comma 37 3 3 4" xfId="1046"/>
    <cellStyle name="Comma 37 3 4" xfId="443"/>
    <cellStyle name="Comma 37 3 4 2" xfId="701"/>
    <cellStyle name="Comma 37 3 4 3" xfId="919"/>
    <cellStyle name="Comma 37 3 4 4" xfId="1110"/>
    <cellStyle name="Comma 37 3 5" xfId="507"/>
    <cellStyle name="Comma 37 3 6" xfId="793"/>
    <cellStyle name="Comma 37 3 7" xfId="984"/>
    <cellStyle name="Comma 37 4" xfId="289"/>
    <cellStyle name="Comma 37 4 2" xfId="355"/>
    <cellStyle name="Comma 37 4 2 2" xfId="613"/>
    <cellStyle name="Comma 37 4 2 3" xfId="894"/>
    <cellStyle name="Comma 37 4 2 4" xfId="1085"/>
    <cellStyle name="Comma 37 4 3" xfId="482"/>
    <cellStyle name="Comma 37 4 3 2" xfId="740"/>
    <cellStyle name="Comma 37 4 3 3" xfId="958"/>
    <cellStyle name="Comma 37 4 3 4" xfId="1149"/>
    <cellStyle name="Comma 37 4 4" xfId="551"/>
    <cellStyle name="Comma 37 4 5" xfId="832"/>
    <cellStyle name="Comma 37 4 6" xfId="1023"/>
    <cellStyle name="Comma 37 5" xfId="265"/>
    <cellStyle name="Comma 37 5 2" xfId="332"/>
    <cellStyle name="Comma 37 5 2 2" xfId="590"/>
    <cellStyle name="Comma 37 5 2 3" xfId="871"/>
    <cellStyle name="Comma 37 5 2 4" xfId="1062"/>
    <cellStyle name="Comma 37 5 3" xfId="459"/>
    <cellStyle name="Comma 37 5 3 2" xfId="717"/>
    <cellStyle name="Comma 37 5 3 3" xfId="935"/>
    <cellStyle name="Comma 37 5 3 4" xfId="1126"/>
    <cellStyle name="Comma 37 5 4" xfId="528"/>
    <cellStyle name="Comma 37 5 5" xfId="809"/>
    <cellStyle name="Comma 37 5 6" xfId="1000"/>
    <cellStyle name="Comma 37 6" xfId="303"/>
    <cellStyle name="Comma 37 6 2" xfId="563"/>
    <cellStyle name="Comma 37 6 3" xfId="844"/>
    <cellStyle name="Comma 37 6 4" xfId="1035"/>
    <cellStyle name="Comma 37 7" xfId="432"/>
    <cellStyle name="Comma 37 7 2" xfId="690"/>
    <cellStyle name="Comma 37 7 3" xfId="908"/>
    <cellStyle name="Comma 37 7 4" xfId="1099"/>
    <cellStyle name="Comma 37 8" xfId="496"/>
    <cellStyle name="Comma 37 9" xfId="782"/>
    <cellStyle name="Comma 38" xfId="150"/>
    <cellStyle name="Comma 39" xfId="151"/>
    <cellStyle name="Comma 4" xfId="44"/>
    <cellStyle name="Comma 4 2" xfId="153"/>
    <cellStyle name="Comma 4 3" xfId="154"/>
    <cellStyle name="Comma 4 4" xfId="155"/>
    <cellStyle name="Comma 4 5" xfId="152"/>
    <cellStyle name="Comma 40" xfId="156"/>
    <cellStyle name="Comma 41" xfId="157"/>
    <cellStyle name="Comma 42" xfId="158"/>
    <cellStyle name="Comma 43" xfId="209"/>
    <cellStyle name="Comma 44" xfId="210"/>
    <cellStyle name="Comma 45" xfId="211"/>
    <cellStyle name="Comma 46" xfId="212"/>
    <cellStyle name="Comma 47" xfId="213"/>
    <cellStyle name="Comma 48" xfId="214"/>
    <cellStyle name="Comma 49" xfId="215"/>
    <cellStyle name="Comma 5" xfId="45"/>
    <cellStyle name="Comma 5 2" xfId="160"/>
    <cellStyle name="Comma 5 3" xfId="161"/>
    <cellStyle name="Comma 5 4" xfId="159"/>
    <cellStyle name="Comma 50" xfId="216"/>
    <cellStyle name="Comma 51" xfId="217"/>
    <cellStyle name="Comma 52" xfId="251"/>
    <cellStyle name="Comma 52 2" xfId="514"/>
    <cellStyle name="Comma 53" xfId="253"/>
    <cellStyle name="Comma 53 2" xfId="516"/>
    <cellStyle name="Comma 54" xfId="257"/>
    <cellStyle name="Comma 54 2" xfId="520"/>
    <cellStyle name="Comma 55" xfId="258"/>
    <cellStyle name="Comma 55 2" xfId="521"/>
    <cellStyle name="Comma 56" xfId="362"/>
    <cellStyle name="Comma 56 2" xfId="620"/>
    <cellStyle name="Comma 57" xfId="369"/>
    <cellStyle name="Comma 57 2" xfId="627"/>
    <cellStyle name="Comma 58" xfId="371"/>
    <cellStyle name="Comma 58 2" xfId="629"/>
    <cellStyle name="Comma 59" xfId="368"/>
    <cellStyle name="Comma 59 2" xfId="626"/>
    <cellStyle name="Comma 6" xfId="46"/>
    <cellStyle name="Comma 6 2" xfId="163"/>
    <cellStyle name="Comma 6 2 2" xfId="201"/>
    <cellStyle name="Comma 6 2 2 2" xfId="246"/>
    <cellStyle name="Comma 6 2 3" xfId="205"/>
    <cellStyle name="Comma 6 3" xfId="162"/>
    <cellStyle name="Comma 60" xfId="363"/>
    <cellStyle name="Comma 60 2" xfId="621"/>
    <cellStyle name="Comma 61" xfId="366"/>
    <cellStyle name="Comma 61 2" xfId="624"/>
    <cellStyle name="Comma 62" xfId="364"/>
    <cellStyle name="Comma 62 2" xfId="622"/>
    <cellStyle name="Comma 63" xfId="361"/>
    <cellStyle name="Comma 63 2" xfId="619"/>
    <cellStyle name="Comma 64" xfId="365"/>
    <cellStyle name="Comma 64 2" xfId="623"/>
    <cellStyle name="Comma 65" xfId="372"/>
    <cellStyle name="Comma 65 2" xfId="630"/>
    <cellStyle name="Comma 66" xfId="376"/>
    <cellStyle name="Comma 66 2" xfId="634"/>
    <cellStyle name="Comma 67" xfId="374"/>
    <cellStyle name="Comma 67 2" xfId="632"/>
    <cellStyle name="Comma 68" xfId="370"/>
    <cellStyle name="Comma 68 2" xfId="628"/>
    <cellStyle name="Comma 69" xfId="375"/>
    <cellStyle name="Comma 69 2" xfId="633"/>
    <cellStyle name="Comma 7" xfId="47"/>
    <cellStyle name="Comma 7 2" xfId="164"/>
    <cellStyle name="Comma 70" xfId="373"/>
    <cellStyle name="Comma 70 2" xfId="631"/>
    <cellStyle name="Comma 71" xfId="378"/>
    <cellStyle name="Comma 71 2" xfId="636"/>
    <cellStyle name="Comma 72" xfId="385"/>
    <cellStyle name="Comma 72 2" xfId="643"/>
    <cellStyle name="Comma 73" xfId="380"/>
    <cellStyle name="Comma 73 2" xfId="638"/>
    <cellStyle name="Comma 74" xfId="389"/>
    <cellStyle name="Comma 74 2" xfId="647"/>
    <cellStyle name="Comma 75" xfId="386"/>
    <cellStyle name="Comma 75 2" xfId="644"/>
    <cellStyle name="Comma 76" xfId="388"/>
    <cellStyle name="Comma 76 2" xfId="646"/>
    <cellStyle name="Comma 77" xfId="381"/>
    <cellStyle name="Comma 77 2" xfId="639"/>
    <cellStyle name="Comma 78" xfId="387"/>
    <cellStyle name="Comma 78 2" xfId="645"/>
    <cellStyle name="Comma 79" xfId="382"/>
    <cellStyle name="Comma 79 2" xfId="640"/>
    <cellStyle name="Comma 8" xfId="48"/>
    <cellStyle name="Comma 8 2" xfId="165"/>
    <cellStyle name="Comma 80" xfId="379"/>
    <cellStyle name="Comma 80 2" xfId="637"/>
    <cellStyle name="Comma 81" xfId="396"/>
    <cellStyle name="Comma 81 2" xfId="654"/>
    <cellStyle name="Comma 82" xfId="391"/>
    <cellStyle name="Comma 82 2" xfId="649"/>
    <cellStyle name="Comma 83" xfId="377"/>
    <cellStyle name="Comma 83 2" xfId="635"/>
    <cellStyle name="Comma 84" xfId="393"/>
    <cellStyle name="Comma 84 2" xfId="651"/>
    <cellStyle name="Comma 85" xfId="390"/>
    <cellStyle name="Comma 85 2" xfId="648"/>
    <cellStyle name="Comma 86" xfId="395"/>
    <cellStyle name="Comma 86 2" xfId="653"/>
    <cellStyle name="Comma 87" xfId="392"/>
    <cellStyle name="Comma 87 2" xfId="650"/>
    <cellStyle name="Comma 88" xfId="394"/>
    <cellStyle name="Comma 88 2" xfId="652"/>
    <cellStyle name="Comma 89" xfId="383"/>
    <cellStyle name="Comma 89 2" xfId="641"/>
    <cellStyle name="Comma 9" xfId="49"/>
    <cellStyle name="Comma 9 2" xfId="166"/>
    <cellStyle name="Comma 90" xfId="397"/>
    <cellStyle name="Comma 90 2" xfId="655"/>
    <cellStyle name="Comma 91" xfId="398"/>
    <cellStyle name="Comma 91 2" xfId="656"/>
    <cellStyle name="Comma 92" xfId="399"/>
    <cellStyle name="Comma 92 2" xfId="657"/>
    <cellStyle name="Comma 93" xfId="400"/>
    <cellStyle name="Comma 93 2" xfId="658"/>
    <cellStyle name="Comma 94" xfId="401"/>
    <cellStyle name="Comma 94 2" xfId="659"/>
    <cellStyle name="Comma 95" xfId="402"/>
    <cellStyle name="Comma 95 2" xfId="660"/>
    <cellStyle name="Comma 96" xfId="403"/>
    <cellStyle name="Comma 96 2" xfId="661"/>
    <cellStyle name="Comma 97" xfId="404"/>
    <cellStyle name="Comma 97 2" xfId="662"/>
    <cellStyle name="Comma 98" xfId="405"/>
    <cellStyle name="Comma 98 2" xfId="663"/>
    <cellStyle name="Comma 99" xfId="406"/>
    <cellStyle name="Comma 99 2" xfId="664"/>
    <cellStyle name="Currency 2" xfId="50"/>
    <cellStyle name="Currency 2 2" xfId="168"/>
    <cellStyle name="Currency 2 2 2" xfId="169"/>
    <cellStyle name="Currency 2 2 3" xfId="170"/>
    <cellStyle name="Currency 2 2 4" xfId="171"/>
    <cellStyle name="Currency 2 3" xfId="172"/>
    <cellStyle name="Currency 2 4" xfId="167"/>
    <cellStyle name="Currency 3" xfId="752"/>
    <cellStyle name="Empty_Cell" xfId="51"/>
    <cellStyle name="Error" xfId="52"/>
    <cellStyle name="Fixed" xfId="53"/>
    <cellStyle name="Flag" xfId="54"/>
    <cellStyle name="Flag 5" xfId="55"/>
    <cellStyle name="Grid" xfId="56"/>
    <cellStyle name="Header0" xfId="57"/>
    <cellStyle name="Header1" xfId="58"/>
    <cellStyle name="Header2" xfId="59"/>
    <cellStyle name="Header3" xfId="60"/>
    <cellStyle name="Hyperlink" xfId="1" builtinId="8"/>
    <cellStyle name="Hyperlink 2" xfId="61"/>
    <cellStyle name="Hyperlink 3" xfId="62"/>
    <cellStyle name="Hyperlink 4" xfId="173"/>
    <cellStyle name="Info" xfId="63"/>
    <cellStyle name="Input 2" xfId="64"/>
    <cellStyle name="Inputs_check" xfId="65"/>
    <cellStyle name="InSheet" xfId="66"/>
    <cellStyle name="InSheetEditThisYr" xfId="67"/>
    <cellStyle name="Interface" xfId="68"/>
    <cellStyle name="Line_ClosingBal" xfId="69"/>
    <cellStyle name="Macro_Paste" xfId="70"/>
    <cellStyle name="Name_Input" xfId="71"/>
    <cellStyle name="Nc" xfId="72"/>
    <cellStyle name="Nc 2" xfId="174"/>
    <cellStyle name="Nc_ControlSheet" xfId="218"/>
    <cellStyle name="Normal" xfId="0" builtinId="0"/>
    <cellStyle name="Normal 10" xfId="175"/>
    <cellStyle name="Normal 10 2" xfId="202"/>
    <cellStyle name="Normal 10 2 2" xfId="247"/>
    <cellStyle name="Normal 10 3" xfId="206"/>
    <cellStyle name="Normal 10_ControlSheet" xfId="219"/>
    <cellStyle name="Normal 11" xfId="112"/>
    <cellStyle name="Normal 12" xfId="748"/>
    <cellStyle name="Normal 13" xfId="755"/>
    <cellStyle name="Normal 14" xfId="758"/>
    <cellStyle name="Normal 15" xfId="760"/>
    <cellStyle name="Normal 16" xfId="762"/>
    <cellStyle name="Normal 17" xfId="764"/>
    <cellStyle name="Normal 18" xfId="73"/>
    <cellStyle name="Normal 18 2" xfId="176"/>
    <cellStyle name="Normal 18_ControlSheet" xfId="220"/>
    <cellStyle name="Normal 19" xfId="766"/>
    <cellStyle name="Normal 2" xfId="74"/>
    <cellStyle name="Normal 2 2" xfId="178"/>
    <cellStyle name="Normal 2 3" xfId="177"/>
    <cellStyle name="Normal 2_ControlSheet" xfId="221"/>
    <cellStyle name="Normal 20" xfId="768"/>
    <cellStyle name="Normal 21" xfId="770"/>
    <cellStyle name="Normal 22" xfId="772"/>
    <cellStyle name="Normal 23" xfId="773"/>
    <cellStyle name="Normal 24" xfId="775"/>
    <cellStyle name="Normal 25" xfId="4"/>
    <cellStyle name="Normal 3" xfId="75"/>
    <cellStyle name="Normal 3 10" xfId="266"/>
    <cellStyle name="Normal 3 10 2" xfId="333"/>
    <cellStyle name="Normal 3 10 2 2" xfId="591"/>
    <cellStyle name="Normal 3 10 2 3" xfId="872"/>
    <cellStyle name="Normal 3 10 2 4" xfId="1063"/>
    <cellStyle name="Normal 3 10 3" xfId="460"/>
    <cellStyle name="Normal 3 10 3 2" xfId="718"/>
    <cellStyle name="Normal 3 10 3 3" xfId="936"/>
    <cellStyle name="Normal 3 10 3 4" xfId="1127"/>
    <cellStyle name="Normal 3 10 4" xfId="529"/>
    <cellStyle name="Normal 3 10 5" xfId="810"/>
    <cellStyle name="Normal 3 10 6" xfId="1001"/>
    <cellStyle name="Normal 3 11" xfId="367"/>
    <cellStyle name="Normal 3 11 2" xfId="488"/>
    <cellStyle name="Normal 3 11 2 2" xfId="746"/>
    <cellStyle name="Normal 3 11 2 3" xfId="964"/>
    <cellStyle name="Normal 3 11 2 4" xfId="1155"/>
    <cellStyle name="Normal 3 11 3" xfId="625"/>
    <cellStyle name="Normal 3 11 4" xfId="900"/>
    <cellStyle name="Normal 3 11 5" xfId="1091"/>
    <cellStyle name="Normal 3 12" xfId="384"/>
    <cellStyle name="Normal 3 12 2" xfId="489"/>
    <cellStyle name="Normal 3 12 2 2" xfId="747"/>
    <cellStyle name="Normal 3 12 2 3" xfId="965"/>
    <cellStyle name="Normal 3 12 2 4" xfId="1156"/>
    <cellStyle name="Normal 3 12 3" xfId="642"/>
    <cellStyle name="Normal 3 12 4" xfId="901"/>
    <cellStyle name="Normal 3 12 5" xfId="1092"/>
    <cellStyle name="Normal 3 13" xfId="305"/>
    <cellStyle name="Normal 3 13 2" xfId="564"/>
    <cellStyle name="Normal 3 13 3" xfId="845"/>
    <cellStyle name="Normal 3 13 4" xfId="1036"/>
    <cellStyle name="Normal 3 14" xfId="433"/>
    <cellStyle name="Normal 3 14 2" xfId="691"/>
    <cellStyle name="Normal 3 14 3" xfId="909"/>
    <cellStyle name="Normal 3 14 4" xfId="1100"/>
    <cellStyle name="Normal 3 15" xfId="753"/>
    <cellStyle name="Normal 3 15 2" xfId="966"/>
    <cellStyle name="Normal 3 15 3" xfId="1157"/>
    <cellStyle name="Normal 3 16" xfId="497"/>
    <cellStyle name="Normal 3 17" xfId="783"/>
    <cellStyle name="Normal 3 18" xfId="974"/>
    <cellStyle name="Normal 3 2" xfId="76"/>
    <cellStyle name="Normal 3 2 2" xfId="179"/>
    <cellStyle name="Normal 3 2_ControlSheet" xfId="223"/>
    <cellStyle name="Normal 3 3" xfId="77"/>
    <cellStyle name="Normal 3 3 2" xfId="241"/>
    <cellStyle name="Normal 3 3 2 2" xfId="279"/>
    <cellStyle name="Normal 3 3 2 2 2" xfId="345"/>
    <cellStyle name="Normal 3 3 2 2 2 2" xfId="603"/>
    <cellStyle name="Normal 3 3 2 2 2 3" xfId="884"/>
    <cellStyle name="Normal 3 3 2 2 2 4" xfId="1075"/>
    <cellStyle name="Normal 3 3 2 2 3" xfId="472"/>
    <cellStyle name="Normal 3 3 2 2 3 2" xfId="730"/>
    <cellStyle name="Normal 3 3 2 2 3 3" xfId="948"/>
    <cellStyle name="Normal 3 3 2 2 3 4" xfId="1139"/>
    <cellStyle name="Normal 3 3 2 2 4" xfId="541"/>
    <cellStyle name="Normal 3 3 2 2 5" xfId="822"/>
    <cellStyle name="Normal 3 3 2 2 6" xfId="1013"/>
    <cellStyle name="Normal 3 3 2 3" xfId="318"/>
    <cellStyle name="Normal 3 3 2 3 2" xfId="576"/>
    <cellStyle name="Normal 3 3 2 3 3" xfId="857"/>
    <cellStyle name="Normal 3 3 2 3 4" xfId="1048"/>
    <cellStyle name="Normal 3 3 2 4" xfId="445"/>
    <cellStyle name="Normal 3 3 2 4 2" xfId="703"/>
    <cellStyle name="Normal 3 3 2 4 3" xfId="921"/>
    <cellStyle name="Normal 3 3 2 4 4" xfId="1112"/>
    <cellStyle name="Normal 3 3 2 5" xfId="509"/>
    <cellStyle name="Normal 3 3 2 6" xfId="795"/>
    <cellStyle name="Normal 3 3 2 7" xfId="986"/>
    <cellStyle name="Normal 3 3 3" xfId="292"/>
    <cellStyle name="Normal 3 3 3 2" xfId="357"/>
    <cellStyle name="Normal 3 3 3 2 2" xfId="615"/>
    <cellStyle name="Normal 3 3 3 2 3" xfId="896"/>
    <cellStyle name="Normal 3 3 3 2 4" xfId="1087"/>
    <cellStyle name="Normal 3 3 3 3" xfId="484"/>
    <cellStyle name="Normal 3 3 3 3 2" xfId="742"/>
    <cellStyle name="Normal 3 3 3 3 3" xfId="960"/>
    <cellStyle name="Normal 3 3 3 3 4" xfId="1151"/>
    <cellStyle name="Normal 3 3 3 4" xfId="553"/>
    <cellStyle name="Normal 3 3 3 5" xfId="834"/>
    <cellStyle name="Normal 3 3 3 6" xfId="1025"/>
    <cellStyle name="Normal 3 3 4" xfId="267"/>
    <cellStyle name="Normal 3 3 4 2" xfId="334"/>
    <cellStyle name="Normal 3 3 4 2 2" xfId="592"/>
    <cellStyle name="Normal 3 3 4 2 3" xfId="873"/>
    <cellStyle name="Normal 3 3 4 2 4" xfId="1064"/>
    <cellStyle name="Normal 3 3 4 3" xfId="461"/>
    <cellStyle name="Normal 3 3 4 3 2" xfId="719"/>
    <cellStyle name="Normal 3 3 4 3 3" xfId="937"/>
    <cellStyle name="Normal 3 3 4 3 4" xfId="1128"/>
    <cellStyle name="Normal 3 3 4 4" xfId="530"/>
    <cellStyle name="Normal 3 3 4 5" xfId="811"/>
    <cellStyle name="Normal 3 3 4 6" xfId="1002"/>
    <cellStyle name="Normal 3 3 5" xfId="306"/>
    <cellStyle name="Normal 3 3 5 2" xfId="565"/>
    <cellStyle name="Normal 3 3 5 3" xfId="846"/>
    <cellStyle name="Normal 3 3 5 4" xfId="1037"/>
    <cellStyle name="Normal 3 3 6" xfId="434"/>
    <cellStyle name="Normal 3 3 6 2" xfId="692"/>
    <cellStyle name="Normal 3 3 6 3" xfId="910"/>
    <cellStyle name="Normal 3 3 6 4" xfId="1101"/>
    <cellStyle name="Normal 3 3 7" xfId="498"/>
    <cellStyle name="Normal 3 3 8" xfId="784"/>
    <cellStyle name="Normal 3 3 9" xfId="975"/>
    <cellStyle name="Normal 3 4" xfId="240"/>
    <cellStyle name="Normal 3 4 2" xfId="278"/>
    <cellStyle name="Normal 3 4 2 2" xfId="344"/>
    <cellStyle name="Normal 3 4 2 2 2" xfId="602"/>
    <cellStyle name="Normal 3 4 2 2 3" xfId="883"/>
    <cellStyle name="Normal 3 4 2 2 4" xfId="1074"/>
    <cellStyle name="Normal 3 4 2 3" xfId="471"/>
    <cellStyle name="Normal 3 4 2 3 2" xfId="729"/>
    <cellStyle name="Normal 3 4 2 3 3" xfId="947"/>
    <cellStyle name="Normal 3 4 2 3 4" xfId="1138"/>
    <cellStyle name="Normal 3 4 2 4" xfId="540"/>
    <cellStyle name="Normal 3 4 2 5" xfId="821"/>
    <cellStyle name="Normal 3 4 2 6" xfId="1012"/>
    <cellStyle name="Normal 3 4 3" xfId="317"/>
    <cellStyle name="Normal 3 4 3 2" xfId="575"/>
    <cellStyle name="Normal 3 4 3 3" xfId="856"/>
    <cellStyle name="Normal 3 4 3 4" xfId="1047"/>
    <cellStyle name="Normal 3 4 4" xfId="444"/>
    <cellStyle name="Normal 3 4 4 2" xfId="702"/>
    <cellStyle name="Normal 3 4 4 3" xfId="920"/>
    <cellStyle name="Normal 3 4 4 4" xfId="1111"/>
    <cellStyle name="Normal 3 4 5" xfId="508"/>
    <cellStyle name="Normal 3 4 6" xfId="794"/>
    <cellStyle name="Normal 3 4 7" xfId="985"/>
    <cellStyle name="Normal 3 5" xfId="245"/>
    <cellStyle name="Normal 3 5 2" xfId="282"/>
    <cellStyle name="Normal 3 5 2 2" xfId="348"/>
    <cellStyle name="Normal 3 5 2 2 2" xfId="606"/>
    <cellStyle name="Normal 3 5 2 2 3" xfId="887"/>
    <cellStyle name="Normal 3 5 2 2 4" xfId="1078"/>
    <cellStyle name="Normal 3 5 2 3" xfId="475"/>
    <cellStyle name="Normal 3 5 2 3 2" xfId="733"/>
    <cellStyle name="Normal 3 5 2 3 3" xfId="951"/>
    <cellStyle name="Normal 3 5 2 3 4" xfId="1142"/>
    <cellStyle name="Normal 3 5 2 4" xfId="544"/>
    <cellStyle name="Normal 3 5 2 5" xfId="825"/>
    <cellStyle name="Normal 3 5 2 6" xfId="1016"/>
    <cellStyle name="Normal 3 5 3" xfId="321"/>
    <cellStyle name="Normal 3 5 3 2" xfId="579"/>
    <cellStyle name="Normal 3 5 3 3" xfId="860"/>
    <cellStyle name="Normal 3 5 3 4" xfId="1051"/>
    <cellStyle name="Normal 3 5 4" xfId="448"/>
    <cellStyle name="Normal 3 5 4 2" xfId="706"/>
    <cellStyle name="Normal 3 5 4 3" xfId="924"/>
    <cellStyle name="Normal 3 5 4 4" xfId="1115"/>
    <cellStyle name="Normal 3 5 5" xfId="512"/>
    <cellStyle name="Normal 3 5 6" xfId="798"/>
    <cellStyle name="Normal 3 5 7" xfId="989"/>
    <cellStyle name="Normal 3 6" xfId="254"/>
    <cellStyle name="Normal 3 6 2" xfId="291"/>
    <cellStyle name="Normal 3 6 2 2" xfId="356"/>
    <cellStyle name="Normal 3 6 2 2 2" xfId="614"/>
    <cellStyle name="Normal 3 6 2 2 3" xfId="895"/>
    <cellStyle name="Normal 3 6 2 2 4" xfId="1086"/>
    <cellStyle name="Normal 3 6 2 3" xfId="483"/>
    <cellStyle name="Normal 3 6 2 3 2" xfId="741"/>
    <cellStyle name="Normal 3 6 2 3 3" xfId="959"/>
    <cellStyle name="Normal 3 6 2 3 4" xfId="1150"/>
    <cellStyle name="Normal 3 6 2 4" xfId="552"/>
    <cellStyle name="Normal 3 6 2 5" xfId="833"/>
    <cellStyle name="Normal 3 6 2 6" xfId="1024"/>
    <cellStyle name="Normal 3 6 3" xfId="324"/>
    <cellStyle name="Normal 3 6 3 2" xfId="582"/>
    <cellStyle name="Normal 3 6 3 3" xfId="863"/>
    <cellStyle name="Normal 3 6 3 4" xfId="1054"/>
    <cellStyle name="Normal 3 6 4" xfId="451"/>
    <cellStyle name="Normal 3 6 4 2" xfId="709"/>
    <cellStyle name="Normal 3 6 4 3" xfId="927"/>
    <cellStyle name="Normal 3 6 4 4" xfId="1118"/>
    <cellStyle name="Normal 3 6 5" xfId="517"/>
    <cellStyle name="Normal 3 6 6" xfId="801"/>
    <cellStyle name="Normal 3 6 7" xfId="992"/>
    <cellStyle name="Normal 3 7" xfId="256"/>
    <cellStyle name="Normal 3 7 2" xfId="296"/>
    <cellStyle name="Normal 3 7 2 2" xfId="360"/>
    <cellStyle name="Normal 3 7 2 2 2" xfId="618"/>
    <cellStyle name="Normal 3 7 2 2 3" xfId="899"/>
    <cellStyle name="Normal 3 7 2 2 4" xfId="1090"/>
    <cellStyle name="Normal 3 7 2 3" xfId="487"/>
    <cellStyle name="Normal 3 7 2 3 2" xfId="745"/>
    <cellStyle name="Normal 3 7 2 3 3" xfId="963"/>
    <cellStyle name="Normal 3 7 2 3 4" xfId="1154"/>
    <cellStyle name="Normal 3 7 2 4" xfId="556"/>
    <cellStyle name="Normal 3 7 2 5" xfId="837"/>
    <cellStyle name="Normal 3 7 2 6" xfId="1028"/>
    <cellStyle name="Normal 3 7 3" xfId="325"/>
    <cellStyle name="Normal 3 7 3 2" xfId="583"/>
    <cellStyle name="Normal 3 7 3 3" xfId="864"/>
    <cellStyle name="Normal 3 7 3 4" xfId="1055"/>
    <cellStyle name="Normal 3 7 4" xfId="452"/>
    <cellStyle name="Normal 3 7 4 2" xfId="710"/>
    <cellStyle name="Normal 3 7 4 3" xfId="928"/>
    <cellStyle name="Normal 3 7 4 4" xfId="1119"/>
    <cellStyle name="Normal 3 7 5" xfId="519"/>
    <cellStyle name="Normal 3 7 6" xfId="802"/>
    <cellStyle name="Normal 3 7 7" xfId="993"/>
    <cellStyle name="Normal 3 8" xfId="250"/>
    <cellStyle name="Normal 3 8 2" xfId="322"/>
    <cellStyle name="Normal 3 8 2 2" xfId="580"/>
    <cellStyle name="Normal 3 8 2 3" xfId="861"/>
    <cellStyle name="Normal 3 8 2 4" xfId="1052"/>
    <cellStyle name="Normal 3 8 3" xfId="449"/>
    <cellStyle name="Normal 3 8 3 2" xfId="707"/>
    <cellStyle name="Normal 3 8 3 3" xfId="925"/>
    <cellStyle name="Normal 3 8 3 4" xfId="1116"/>
    <cellStyle name="Normal 3 8 4" xfId="513"/>
    <cellStyle name="Normal 3 8 5" xfId="799"/>
    <cellStyle name="Normal 3 8 6" xfId="990"/>
    <cellStyle name="Normal 3 9" xfId="252"/>
    <cellStyle name="Normal 3 9 2" xfId="323"/>
    <cellStyle name="Normal 3 9 2 2" xfId="581"/>
    <cellStyle name="Normal 3 9 2 3" xfId="862"/>
    <cellStyle name="Normal 3 9 2 4" xfId="1053"/>
    <cellStyle name="Normal 3 9 3" xfId="450"/>
    <cellStyle name="Normal 3 9 3 2" xfId="708"/>
    <cellStyle name="Normal 3 9 3 3" xfId="926"/>
    <cellStyle name="Normal 3 9 3 4" xfId="1117"/>
    <cellStyle name="Normal 3 9 4" xfId="515"/>
    <cellStyle name="Normal 3 9 5" xfId="800"/>
    <cellStyle name="Normal 3 9 6" xfId="991"/>
    <cellStyle name="Normal 3_ControlSheet" xfId="222"/>
    <cellStyle name="Normal 4" xfId="78"/>
    <cellStyle name="Normal 4 2" xfId="180"/>
    <cellStyle name="Normal 4_ControlSheet" xfId="224"/>
    <cellStyle name="Normal 5" xfId="79"/>
    <cellStyle name="Normal 5 2" xfId="181"/>
    <cellStyle name="Normal 5_ControlSheet" xfId="225"/>
    <cellStyle name="Normal 6" xfId="80"/>
    <cellStyle name="Normal 7" xfId="2"/>
    <cellStyle name="Normal 7 2" xfId="82"/>
    <cellStyle name="Normal 7 2 2" xfId="183"/>
    <cellStyle name="Normal 7 2_ControlSheet" xfId="227"/>
    <cellStyle name="Normal 7 3" xfId="182"/>
    <cellStyle name="Normal 7 4" xfId="81"/>
    <cellStyle name="Normal 7_ControlSheet" xfId="226"/>
    <cellStyle name="Normal 8" xfId="83"/>
    <cellStyle name="Normal 8 2" xfId="184"/>
    <cellStyle name="Normal 8_ControlSheet" xfId="228"/>
    <cellStyle name="Normal 9" xfId="84"/>
    <cellStyle name="Normal 9 2" xfId="85"/>
    <cellStyle name="Normal 9 2 2" xfId="186"/>
    <cellStyle name="Normal 9 2_ControlSheet" xfId="230"/>
    <cellStyle name="Normal 9 3" xfId="185"/>
    <cellStyle name="Normal 9_ControlSheet" xfId="229"/>
    <cellStyle name="OffSheet" xfId="86"/>
    <cellStyle name="OffSheet 4" xfId="87"/>
    <cellStyle name="Paste1_9_" xfId="88"/>
    <cellStyle name="Percent" xfId="3" builtinId="5"/>
    <cellStyle name="Percent 2" xfId="89"/>
    <cellStyle name="Percent 2 2" xfId="90"/>
    <cellStyle name="Percent 2 2 2" xfId="187"/>
    <cellStyle name="Percent 2 3" xfId="91"/>
    <cellStyle name="Percent 2 3 10" xfId="785"/>
    <cellStyle name="Percent 2 3 11" xfId="976"/>
    <cellStyle name="Percent 2 3 2" xfId="189"/>
    <cellStyle name="Percent 2 3 3" xfId="188"/>
    <cellStyle name="Percent 2 3 4" xfId="242"/>
    <cellStyle name="Percent 2 3 4 2" xfId="280"/>
    <cellStyle name="Percent 2 3 4 2 2" xfId="346"/>
    <cellStyle name="Percent 2 3 4 2 2 2" xfId="604"/>
    <cellStyle name="Percent 2 3 4 2 2 3" xfId="885"/>
    <cellStyle name="Percent 2 3 4 2 2 4" xfId="1076"/>
    <cellStyle name="Percent 2 3 4 2 3" xfId="473"/>
    <cellStyle name="Percent 2 3 4 2 3 2" xfId="731"/>
    <cellStyle name="Percent 2 3 4 2 3 3" xfId="949"/>
    <cellStyle name="Percent 2 3 4 2 3 4" xfId="1140"/>
    <cellStyle name="Percent 2 3 4 2 4" xfId="542"/>
    <cellStyle name="Percent 2 3 4 2 5" xfId="823"/>
    <cellStyle name="Percent 2 3 4 2 6" xfId="1014"/>
    <cellStyle name="Percent 2 3 4 3" xfId="319"/>
    <cellStyle name="Percent 2 3 4 3 2" xfId="577"/>
    <cellStyle name="Percent 2 3 4 3 3" xfId="858"/>
    <cellStyle name="Percent 2 3 4 3 4" xfId="1049"/>
    <cellStyle name="Percent 2 3 4 4" xfId="446"/>
    <cellStyle name="Percent 2 3 4 4 2" xfId="704"/>
    <cellStyle name="Percent 2 3 4 4 3" xfId="922"/>
    <cellStyle name="Percent 2 3 4 4 4" xfId="1113"/>
    <cellStyle name="Percent 2 3 4 5" xfId="510"/>
    <cellStyle name="Percent 2 3 4 6" xfId="796"/>
    <cellStyle name="Percent 2 3 4 7" xfId="987"/>
    <cellStyle name="Percent 2 3 5" xfId="293"/>
    <cellStyle name="Percent 2 3 5 2" xfId="358"/>
    <cellStyle name="Percent 2 3 5 2 2" xfId="616"/>
    <cellStyle name="Percent 2 3 5 2 3" xfId="897"/>
    <cellStyle name="Percent 2 3 5 2 4" xfId="1088"/>
    <cellStyle name="Percent 2 3 5 3" xfId="485"/>
    <cellStyle name="Percent 2 3 5 3 2" xfId="743"/>
    <cellStyle name="Percent 2 3 5 3 3" xfId="961"/>
    <cellStyle name="Percent 2 3 5 3 4" xfId="1152"/>
    <cellStyle name="Percent 2 3 5 4" xfId="554"/>
    <cellStyle name="Percent 2 3 5 5" xfId="835"/>
    <cellStyle name="Percent 2 3 5 6" xfId="1026"/>
    <cellStyle name="Percent 2 3 6" xfId="268"/>
    <cellStyle name="Percent 2 3 6 2" xfId="335"/>
    <cellStyle name="Percent 2 3 6 2 2" xfId="593"/>
    <cellStyle name="Percent 2 3 6 2 3" xfId="874"/>
    <cellStyle name="Percent 2 3 6 2 4" xfId="1065"/>
    <cellStyle name="Percent 2 3 6 3" xfId="462"/>
    <cellStyle name="Percent 2 3 6 3 2" xfId="720"/>
    <cellStyle name="Percent 2 3 6 3 3" xfId="938"/>
    <cellStyle name="Percent 2 3 6 3 4" xfId="1129"/>
    <cellStyle name="Percent 2 3 6 4" xfId="531"/>
    <cellStyle name="Percent 2 3 6 5" xfId="812"/>
    <cellStyle name="Percent 2 3 6 6" xfId="1003"/>
    <cellStyle name="Percent 2 3 7" xfId="307"/>
    <cellStyle name="Percent 2 3 7 2" xfId="566"/>
    <cellStyle name="Percent 2 3 7 3" xfId="847"/>
    <cellStyle name="Percent 2 3 7 4" xfId="1038"/>
    <cellStyle name="Percent 2 3 8" xfId="435"/>
    <cellStyle name="Percent 2 3 8 2" xfId="693"/>
    <cellStyle name="Percent 2 3 8 3" xfId="911"/>
    <cellStyle name="Percent 2 3 8 4" xfId="1102"/>
    <cellStyle name="Percent 2 3 9" xfId="499"/>
    <cellStyle name="Percent 3" xfId="92"/>
    <cellStyle name="Percent 3 2" xfId="93"/>
    <cellStyle name="Percent 3 3" xfId="190"/>
    <cellStyle name="Percent 4" xfId="94"/>
    <cellStyle name="Percent 4 2" xfId="95"/>
    <cellStyle name="Percent 4 2 2" xfId="192"/>
    <cellStyle name="Percent 4 3" xfId="193"/>
    <cellStyle name="Percent 4 4" xfId="191"/>
    <cellStyle name="Percent 5" xfId="96"/>
    <cellStyle name="Percent 5 10" xfId="786"/>
    <cellStyle name="Percent 5 11" xfId="977"/>
    <cellStyle name="Percent 5 2" xfId="195"/>
    <cellStyle name="Percent 5 2 2" xfId="203"/>
    <cellStyle name="Percent 5 2 2 2" xfId="248"/>
    <cellStyle name="Percent 5 2 3" xfId="207"/>
    <cellStyle name="Percent 5 3" xfId="194"/>
    <cellStyle name="Percent 5 4" xfId="243"/>
    <cellStyle name="Percent 5 4 2" xfId="281"/>
    <cellStyle name="Percent 5 4 2 2" xfId="347"/>
    <cellStyle name="Percent 5 4 2 2 2" xfId="605"/>
    <cellStyle name="Percent 5 4 2 2 3" xfId="886"/>
    <cellStyle name="Percent 5 4 2 2 4" xfId="1077"/>
    <cellStyle name="Percent 5 4 2 3" xfId="474"/>
    <cellStyle name="Percent 5 4 2 3 2" xfId="732"/>
    <cellStyle name="Percent 5 4 2 3 3" xfId="950"/>
    <cellStyle name="Percent 5 4 2 3 4" xfId="1141"/>
    <cellStyle name="Percent 5 4 2 4" xfId="543"/>
    <cellStyle name="Percent 5 4 2 5" xfId="824"/>
    <cellStyle name="Percent 5 4 2 6" xfId="1015"/>
    <cellStyle name="Percent 5 4 3" xfId="320"/>
    <cellStyle name="Percent 5 4 3 2" xfId="578"/>
    <cellStyle name="Percent 5 4 3 3" xfId="859"/>
    <cellStyle name="Percent 5 4 3 4" xfId="1050"/>
    <cellStyle name="Percent 5 4 4" xfId="447"/>
    <cellStyle name="Percent 5 4 4 2" xfId="705"/>
    <cellStyle name="Percent 5 4 4 3" xfId="923"/>
    <cellStyle name="Percent 5 4 4 4" xfId="1114"/>
    <cellStyle name="Percent 5 4 5" xfId="511"/>
    <cellStyle name="Percent 5 4 6" xfId="797"/>
    <cellStyle name="Percent 5 4 7" xfId="988"/>
    <cellStyle name="Percent 5 5" xfId="294"/>
    <cellStyle name="Percent 5 5 2" xfId="359"/>
    <cellStyle name="Percent 5 5 2 2" xfId="617"/>
    <cellStyle name="Percent 5 5 2 3" xfId="898"/>
    <cellStyle name="Percent 5 5 2 4" xfId="1089"/>
    <cellStyle name="Percent 5 5 3" xfId="486"/>
    <cellStyle name="Percent 5 5 3 2" xfId="744"/>
    <cellStyle name="Percent 5 5 3 3" xfId="962"/>
    <cellStyle name="Percent 5 5 3 4" xfId="1153"/>
    <cellStyle name="Percent 5 5 4" xfId="555"/>
    <cellStyle name="Percent 5 5 5" xfId="836"/>
    <cellStyle name="Percent 5 5 6" xfId="1027"/>
    <cellStyle name="Percent 5 6" xfId="269"/>
    <cellStyle name="Percent 5 6 2" xfId="336"/>
    <cellStyle name="Percent 5 6 2 2" xfId="594"/>
    <cellStyle name="Percent 5 6 2 3" xfId="875"/>
    <cellStyle name="Percent 5 6 2 4" xfId="1066"/>
    <cellStyle name="Percent 5 6 3" xfId="463"/>
    <cellStyle name="Percent 5 6 3 2" xfId="721"/>
    <cellStyle name="Percent 5 6 3 3" xfId="939"/>
    <cellStyle name="Percent 5 6 3 4" xfId="1130"/>
    <cellStyle name="Percent 5 6 4" xfId="532"/>
    <cellStyle name="Percent 5 6 5" xfId="813"/>
    <cellStyle name="Percent 5 6 6" xfId="1004"/>
    <cellStyle name="Percent 5 7" xfId="308"/>
    <cellStyle name="Percent 5 7 2" xfId="567"/>
    <cellStyle name="Percent 5 7 3" xfId="848"/>
    <cellStyle name="Percent 5 7 4" xfId="1039"/>
    <cellStyle name="Percent 5 8" xfId="436"/>
    <cellStyle name="Percent 5 8 2" xfId="694"/>
    <cellStyle name="Percent 5 8 3" xfId="912"/>
    <cellStyle name="Percent 5 8 4" xfId="1103"/>
    <cellStyle name="Percent 5 9" xfId="500"/>
    <cellStyle name="Percent 6" xfId="196"/>
    <cellStyle name="Percent 7" xfId="197"/>
    <cellStyle name="Percent 8" xfId="255"/>
    <cellStyle name="Percent 8 2" xfId="518"/>
    <cellStyle name="Query" xfId="97"/>
    <cellStyle name="Ratio" xfId="98"/>
    <cellStyle name="Ratio 2" xfId="198"/>
    <cellStyle name="Section_Header" xfId="99"/>
    <cellStyle name="Sheet_Header" xfId="100"/>
    <cellStyle name="SheetHeader1" xfId="101"/>
    <cellStyle name="SheetHeader2" xfId="102"/>
    <cellStyle name="SheetHeader3" xfId="103"/>
    <cellStyle name="Style 1" xfId="104"/>
    <cellStyle name="Style 1 10" xfId="304"/>
    <cellStyle name="Style 1 2" xfId="200"/>
    <cellStyle name="Style 1 2 2" xfId="204"/>
    <cellStyle name="Style 1 2 2 2" xfId="249"/>
    <cellStyle name="Style 1 2 3" xfId="208"/>
    <cellStyle name="Style 1 2_ControlSheet" xfId="231"/>
    <cellStyle name="Style 1 3" xfId="199"/>
    <cellStyle name="Style 1 4" xfId="244"/>
    <cellStyle name="Style 1 5" xfId="239"/>
    <cellStyle name="Style 1 6" xfId="295"/>
    <cellStyle name="Style 1 7" xfId="290"/>
    <cellStyle name="Style 1 8" xfId="270"/>
    <cellStyle name="Style 1 9" xfId="309"/>
    <cellStyle name="Table Heading" xfId="105"/>
    <cellStyle name="Table_Heading" xfId="106"/>
    <cellStyle name="Technical_Input" xfId="107"/>
    <cellStyle name="Title Heading" xfId="108"/>
    <cellStyle name="TitleBars" xfId="109"/>
    <cellStyle name="Unit" xfId="110"/>
    <cellStyle name="WIP" xfId="111"/>
  </cellStyles>
  <dxfs count="37">
    <dxf>
      <fill>
        <patternFill>
          <bgColor rgb="FFFFFF00"/>
        </patternFill>
      </fill>
    </dxf>
    <dxf>
      <fill>
        <patternFill>
          <bgColor rgb="FFFFFF00"/>
        </patternFill>
      </fill>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0"/>
        <color auto="1"/>
        <name val="Arial"/>
        <scheme val="none"/>
      </font>
      <alignment horizontal="general" vertical="bottom" textRotation="0" wrapText="1" indent="0" justifyLastLine="0" shrinkToFit="0" readingOrder="0"/>
      <protection locked="1" hidden="0"/>
    </dxf>
    <dxf>
      <font>
        <b/>
        <i val="0"/>
        <strike val="0"/>
        <condense val="0"/>
        <extend val="0"/>
        <outline val="0"/>
        <shadow val="0"/>
        <u val="none"/>
        <vertAlign val="baseline"/>
        <sz val="10"/>
        <color auto="1"/>
        <name val="Arial"/>
        <scheme val="none"/>
      </font>
      <alignment horizontal="general" vertical="bottom" textRotation="0" wrapText="1" indent="0" justifyLastLine="0" shrinkToFit="0" readingOrder="0"/>
      <protection locked="1" hidden="0"/>
    </dxf>
    <dxf>
      <font>
        <color auto="1"/>
      </font>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auto="1"/>
      </font>
      <fill>
        <patternFill>
          <bgColor theme="0"/>
        </patternFill>
      </fill>
    </dxf>
    <dxf>
      <font>
        <color auto="1"/>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color theme="0" tint="-0.499984740745262"/>
      </font>
      <fill>
        <patternFill>
          <bgColor theme="0" tint="-0.14996795556505021"/>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ill>
        <patternFill>
          <bgColor theme="0"/>
        </patternFill>
      </fill>
      <border>
        <left/>
        <right/>
        <top/>
        <bottom/>
      </border>
    </dxf>
    <dxf>
      <fill>
        <patternFill>
          <bgColor theme="0"/>
        </patternFill>
      </fill>
      <border>
        <left/>
        <right/>
        <top/>
        <bottom/>
      </border>
    </dxf>
    <dxf>
      <font>
        <condense val="0"/>
        <extend val="0"/>
        <color indexed="9"/>
      </font>
    </dxf>
  </dxfs>
  <tableStyles count="0" defaultTableStyle="TableStyleMedium2" defaultPivotStyle="PivotStyleLight16"/>
  <colors>
    <mruColors>
      <color rgb="FF95B3D7"/>
      <color rgb="FFFFFF85"/>
      <color rgb="FF99CC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21771</xdr:colOff>
      <xdr:row>0</xdr:row>
      <xdr:rowOff>32657</xdr:rowOff>
    </xdr:from>
    <xdr:to>
      <xdr:col>5</xdr:col>
      <xdr:colOff>524691</xdr:colOff>
      <xdr:row>1</xdr:row>
      <xdr:rowOff>3237</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771" y="32657"/>
          <a:ext cx="4073434" cy="8806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3</xdr:row>
          <xdr:rowOff>152400</xdr:rowOff>
        </xdr:from>
        <xdr:to>
          <xdr:col>1</xdr:col>
          <xdr:colOff>304800</xdr:colOff>
          <xdr:row>5</xdr:row>
          <xdr:rowOff>9525</xdr:rowOff>
        </xdr:to>
        <xdr:sp macro="" textlink="">
          <xdr:nvSpPr>
            <xdr:cNvPr id="24577" name="Check Box 1" hidden="1">
              <a:extLst>
                <a:ext uri="{63B3BB69-23CF-44E3-9099-C40C66FF867C}">
                  <a14:compatExt spid="_x0000_s24577"/>
                </a:ext>
                <a:ext uri="{FF2B5EF4-FFF2-40B4-BE49-F238E27FC236}">
                  <a16:creationId xmlns:a16="http://schemas.microsoft.com/office/drawing/2014/main" id="{00000000-0008-0000-01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1</xdr:col>
          <xdr:colOff>304800</xdr:colOff>
          <xdr:row>13</xdr:row>
          <xdr:rowOff>0</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1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1</xdr:col>
          <xdr:colOff>304800</xdr:colOff>
          <xdr:row>13</xdr:row>
          <xdr:rowOff>0</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1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1</xdr:col>
          <xdr:colOff>304800</xdr:colOff>
          <xdr:row>13</xdr:row>
          <xdr:rowOff>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1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1</xdr:col>
          <xdr:colOff>304800</xdr:colOff>
          <xdr:row>13</xdr:row>
          <xdr:rowOff>0</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1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12</xdr:row>
          <xdr:rowOff>0</xdr:rowOff>
        </xdr:from>
        <xdr:to>
          <xdr:col>1</xdr:col>
          <xdr:colOff>304800</xdr:colOff>
          <xdr:row>13</xdr:row>
          <xdr:rowOff>0</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1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xdr:row>
          <xdr:rowOff>0</xdr:rowOff>
        </xdr:from>
        <xdr:to>
          <xdr:col>1</xdr:col>
          <xdr:colOff>304800</xdr:colOff>
          <xdr:row>7</xdr:row>
          <xdr:rowOff>19050</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1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190500</xdr:rowOff>
        </xdr:from>
        <xdr:to>
          <xdr:col>1</xdr:col>
          <xdr:colOff>304800</xdr:colOff>
          <xdr:row>9</xdr:row>
          <xdr:rowOff>19050</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1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7</xdr:row>
          <xdr:rowOff>190500</xdr:rowOff>
        </xdr:from>
        <xdr:to>
          <xdr:col>1</xdr:col>
          <xdr:colOff>304800</xdr:colOff>
          <xdr:row>9</xdr:row>
          <xdr:rowOff>19050</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1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9</xdr:row>
          <xdr:rowOff>190500</xdr:rowOff>
        </xdr:from>
        <xdr:to>
          <xdr:col>1</xdr:col>
          <xdr:colOff>304800</xdr:colOff>
          <xdr:row>10</xdr:row>
          <xdr:rowOff>209550</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1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1</xdr:col>
          <xdr:colOff>304800</xdr:colOff>
          <xdr:row>14</xdr:row>
          <xdr:rowOff>219075</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1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1</xdr:col>
          <xdr:colOff>304800</xdr:colOff>
          <xdr:row>14</xdr:row>
          <xdr:rowOff>219075</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1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1</xdr:col>
          <xdr:colOff>304800</xdr:colOff>
          <xdr:row>14</xdr:row>
          <xdr:rowOff>219075</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00000000-0008-0000-01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1</xdr:col>
          <xdr:colOff>304800</xdr:colOff>
          <xdr:row>14</xdr:row>
          <xdr:rowOff>219075</xdr:rowOff>
        </xdr:to>
        <xdr:sp macro="" textlink="">
          <xdr:nvSpPr>
            <xdr:cNvPr id="24590" name="Check Box 14" hidden="1">
              <a:extLst>
                <a:ext uri="{63B3BB69-23CF-44E3-9099-C40C66FF867C}">
                  <a14:compatExt spid="_x0000_s24590"/>
                </a:ext>
                <a:ext uri="{FF2B5EF4-FFF2-40B4-BE49-F238E27FC236}">
                  <a16:creationId xmlns:a16="http://schemas.microsoft.com/office/drawing/2014/main" id="{00000000-0008-0000-0100-00000E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14</xdr:row>
          <xdr:rowOff>0</xdr:rowOff>
        </xdr:from>
        <xdr:to>
          <xdr:col>1</xdr:col>
          <xdr:colOff>304800</xdr:colOff>
          <xdr:row>14</xdr:row>
          <xdr:rowOff>219075</xdr:rowOff>
        </xdr:to>
        <xdr:sp macro="" textlink="">
          <xdr:nvSpPr>
            <xdr:cNvPr id="24591" name="Check Box 15" hidden="1">
              <a:extLst>
                <a:ext uri="{63B3BB69-23CF-44E3-9099-C40C66FF867C}">
                  <a14:compatExt spid="_x0000_s24591"/>
                </a:ext>
                <a:ext uri="{FF2B5EF4-FFF2-40B4-BE49-F238E27FC236}">
                  <a16:creationId xmlns:a16="http://schemas.microsoft.com/office/drawing/2014/main" id="{00000000-0008-0000-0100-00000F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ables/table1.xml><?xml version="1.0" encoding="utf-8"?>
<table xmlns="http://schemas.openxmlformats.org/spreadsheetml/2006/main" id="2" name="List1" displayName="List1" ref="K13:K15" totalsRowShown="0" headerRowDxfId="19">
  <autoFilter ref="K13:K15"/>
  <tableColumns count="1">
    <tableColumn id="1" name="Column1"/>
  </tableColumns>
  <tableStyleInfo showFirstColumn="0" showLastColumn="0" showRowStripes="1" showColumnStripes="0"/>
</table>
</file>

<file path=xl/tables/table2.xml><?xml version="1.0" encoding="utf-8"?>
<table xmlns="http://schemas.openxmlformats.org/spreadsheetml/2006/main" id="9" name="List2" displayName="List2" ref="S8:S11" totalsRowShown="0" headerRowDxfId="18" dataDxfId="17">
  <autoFilter ref="S8:S11"/>
  <tableColumns count="1">
    <tableColumn id="1" name="Column1" dataDxfId="16"/>
  </tableColumns>
  <tableStyleInfo showFirstColumn="0" showLastColumn="0" showRowStripes="1" showColumnStripes="0"/>
</table>
</file>

<file path=xl/tables/table3.xml><?xml version="1.0" encoding="utf-8"?>
<table xmlns="http://schemas.openxmlformats.org/spreadsheetml/2006/main" id="89" name="List1_159" displayName="List1_159" ref="O5:O6" totalsRowShown="0" headerRowDxfId="4" dataDxfId="3">
  <autoFilter ref="O5:O6"/>
  <tableColumns count="1">
    <tableColumn id="1" name="Column1" dataDxfId="2"/>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a:noFill/>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91240B29-F687-4F45-9708-019B960494DF}">
            <a14:hiddenLine xmlns:a14="http://schemas.microsoft.com/office/drawing/2010/main" w="9525" cap="flat" cmpd="sng" algn="ctr">
              <a:solidFill>
                <a:srgbClr xmlns:mc="http://schemas.openxmlformats.org/markup-compatibility/2006" val="400000" mc:Ignorable="a14" a14:legacySpreadsheetColorIndex="64"/>
              </a:solidFill>
              <a:prstDash val="solid"/>
              <a:round/>
              <a:headEnd type="none" w="med" len="med"/>
              <a:tailEnd type="none" w="med" len="med"/>
            </a14:hiddenLine>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iki.qut.edu.au/display/CPNS/National" TargetMode="External"/><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www.hpw.qld.gov.au/SiteCollectionDocuments/MMF.pdf" TargetMode="External"/><Relationship Id="rId1" Type="http://schemas.openxmlformats.org/officeDocument/2006/relationships/hyperlink" Target="http://www.hpw.qld.gov.au/SiteCollectionDocuments/MMF.pdf" TargetMode="External"/><Relationship Id="rId4" Type="http://schemas.openxmlformats.org/officeDocument/2006/relationships/table" Target="../tables/table3.xm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9"/>
  </sheetPr>
  <dimension ref="A1:P114"/>
  <sheetViews>
    <sheetView view="pageBreakPreview" topLeftCell="A49" zoomScaleNormal="100" zoomScaleSheetLayoutView="100" workbookViewId="0">
      <selection activeCell="L56" sqref="L56:M56"/>
    </sheetView>
  </sheetViews>
  <sheetFormatPr defaultRowHeight="12.75"/>
  <cols>
    <col min="1" max="1" width="7.140625" customWidth="1"/>
    <col min="2" max="2" width="18.140625" customWidth="1"/>
    <col min="3" max="3" width="1.7109375" customWidth="1"/>
    <col min="4" max="4" width="14" customWidth="1"/>
    <col min="5" max="5" width="11.140625" customWidth="1"/>
    <col min="6" max="6" width="8.85546875" customWidth="1"/>
    <col min="7" max="7" width="9.28515625" customWidth="1"/>
    <col min="8" max="8" width="4.140625" customWidth="1"/>
    <col min="9" max="9" width="6" customWidth="1"/>
    <col min="10" max="10" width="8.85546875" customWidth="1"/>
    <col min="11" max="11" width="2.5703125" customWidth="1"/>
    <col min="12" max="12" width="18.42578125" customWidth="1"/>
    <col min="13" max="13" width="19" customWidth="1"/>
    <col min="14" max="14" width="10.7109375" customWidth="1"/>
  </cols>
  <sheetData>
    <row r="1" spans="1:14" ht="72.599999999999994" customHeight="1">
      <c r="A1" s="104"/>
      <c r="B1" s="104"/>
      <c r="C1" s="104"/>
      <c r="D1" s="104"/>
      <c r="E1" s="104"/>
      <c r="F1" s="104"/>
      <c r="G1" s="104"/>
      <c r="H1" s="104"/>
      <c r="I1" s="104"/>
      <c r="J1" s="104"/>
      <c r="K1" s="104"/>
      <c r="L1" s="104"/>
      <c r="M1" s="104"/>
      <c r="N1" s="104"/>
    </row>
    <row r="2" spans="1:14" ht="35.25" customHeight="1">
      <c r="A2" s="392" t="s">
        <v>472</v>
      </c>
      <c r="B2" s="391"/>
      <c r="C2" s="391"/>
      <c r="D2" s="391"/>
      <c r="E2" s="391"/>
      <c r="F2" s="391"/>
      <c r="G2" s="391"/>
      <c r="H2" s="391"/>
      <c r="I2" s="391"/>
      <c r="J2" s="391"/>
      <c r="K2" s="391"/>
      <c r="L2" s="391"/>
      <c r="M2" s="504" t="s">
        <v>474</v>
      </c>
      <c r="N2" s="505"/>
    </row>
    <row r="3" spans="1:14" s="100" customFormat="1" ht="9" customHeight="1">
      <c r="A3" s="104"/>
      <c r="B3" s="104"/>
      <c r="C3" s="104"/>
      <c r="D3" s="104"/>
      <c r="E3" s="104"/>
      <c r="F3" s="104"/>
      <c r="G3" s="104"/>
      <c r="H3" s="104"/>
      <c r="I3" s="104"/>
      <c r="J3" s="104"/>
      <c r="K3" s="104"/>
      <c r="L3" s="104"/>
      <c r="M3" s="104"/>
      <c r="N3" s="104"/>
    </row>
    <row r="4" spans="1:14" s="256" customFormat="1" ht="21.75" customHeight="1">
      <c r="A4" s="344" t="s">
        <v>180</v>
      </c>
      <c r="B4" s="344"/>
      <c r="C4" s="2"/>
      <c r="D4" s="255"/>
      <c r="E4" s="511"/>
      <c r="F4" s="511"/>
      <c r="G4" s="511"/>
      <c r="H4" s="511"/>
      <c r="I4" s="511"/>
      <c r="J4" s="511"/>
      <c r="K4" s="511"/>
      <c r="L4" s="511"/>
      <c r="M4" s="511"/>
      <c r="N4" s="510"/>
    </row>
    <row r="5" spans="1:14" s="256" customFormat="1" ht="6.6" customHeight="1">
      <c r="A5" s="345"/>
      <c r="B5" s="345"/>
      <c r="C5" s="2"/>
      <c r="D5" s="2"/>
      <c r="E5" s="385"/>
      <c r="F5" s="385"/>
      <c r="G5" s="385"/>
      <c r="H5" s="385"/>
      <c r="I5" s="385"/>
      <c r="J5" s="385"/>
      <c r="K5" s="385"/>
      <c r="L5" s="385"/>
      <c r="M5" s="385"/>
      <c r="N5" s="385"/>
    </row>
    <row r="6" spans="1:14" s="256" customFormat="1" ht="21.75" customHeight="1">
      <c r="A6" s="506" t="s">
        <v>237</v>
      </c>
      <c r="B6" s="507"/>
      <c r="C6" s="2"/>
      <c r="D6" s="255"/>
      <c r="E6" s="508"/>
      <c r="F6" s="508"/>
      <c r="G6" s="508"/>
      <c r="H6" s="508"/>
      <c r="I6" s="508"/>
      <c r="J6" s="508"/>
      <c r="K6" s="508"/>
      <c r="L6" s="508"/>
      <c r="M6" s="508"/>
      <c r="N6" s="509"/>
    </row>
    <row r="7" spans="1:14" s="256" customFormat="1" ht="6.6" customHeight="1">
      <c r="A7" s="2"/>
      <c r="B7" s="2"/>
      <c r="C7" s="2"/>
      <c r="D7" s="255"/>
      <c r="E7" s="255"/>
      <c r="F7" s="255"/>
      <c r="G7" s="255"/>
      <c r="H7" s="255"/>
      <c r="I7" s="255"/>
      <c r="J7" s="255"/>
      <c r="K7" s="255"/>
      <c r="L7" s="255"/>
      <c r="M7" s="255"/>
      <c r="N7" s="255"/>
    </row>
    <row r="8" spans="1:14" s="256" customFormat="1" ht="21.75" customHeight="1">
      <c r="A8" s="384" t="s">
        <v>183</v>
      </c>
      <c r="B8" s="384"/>
      <c r="C8" s="2"/>
      <c r="D8" s="255"/>
      <c r="E8" s="508"/>
      <c r="F8" s="508"/>
      <c r="G8" s="508"/>
      <c r="H8" s="508"/>
      <c r="I8" s="508"/>
      <c r="J8" s="508"/>
      <c r="K8" s="508"/>
      <c r="L8" s="508"/>
      <c r="M8" s="508"/>
      <c r="N8" s="509"/>
    </row>
    <row r="9" spans="1:14" s="256" customFormat="1" ht="6.6" customHeight="1">
      <c r="A9" s="345"/>
      <c r="B9" s="345"/>
      <c r="C9" s="2"/>
      <c r="D9" s="2"/>
      <c r="E9" s="385"/>
      <c r="F9" s="385"/>
      <c r="G9" s="385"/>
      <c r="H9" s="385"/>
      <c r="I9" s="385"/>
      <c r="J9" s="385"/>
      <c r="K9" s="385"/>
      <c r="L9" s="385"/>
      <c r="M9" s="385"/>
      <c r="N9" s="385"/>
    </row>
    <row r="10" spans="1:14" s="256" customFormat="1" ht="21.75" customHeight="1">
      <c r="A10" s="344" t="s">
        <v>238</v>
      </c>
      <c r="B10" s="344"/>
      <c r="C10" s="2"/>
      <c r="D10" s="255"/>
      <c r="E10" s="508"/>
      <c r="F10" s="508"/>
      <c r="G10" s="508"/>
      <c r="H10" s="508"/>
      <c r="I10" s="508"/>
      <c r="J10" s="508"/>
      <c r="K10" s="508"/>
      <c r="L10" s="508"/>
      <c r="M10" s="508"/>
      <c r="N10" s="510"/>
    </row>
    <row r="11" spans="1:14" s="100" customFormat="1" ht="27.6" customHeight="1">
      <c r="A11" s="346"/>
      <c r="B11" s="346"/>
      <c r="C11" s="103"/>
      <c r="D11" s="43"/>
      <c r="E11" s="386"/>
      <c r="F11" s="386"/>
      <c r="G11" s="386"/>
      <c r="H11" s="386"/>
      <c r="I11" s="386"/>
      <c r="J11" s="386"/>
      <c r="K11" s="386"/>
      <c r="L11" s="386"/>
      <c r="M11" s="386"/>
      <c r="N11" s="102"/>
    </row>
    <row r="12" spans="1:14" s="256" customFormat="1" ht="21.75" customHeight="1">
      <c r="A12" s="344" t="s">
        <v>179</v>
      </c>
      <c r="B12" s="344"/>
      <c r="C12" s="2"/>
      <c r="D12" s="255"/>
      <c r="E12" s="511"/>
      <c r="F12" s="511"/>
      <c r="G12" s="511"/>
      <c r="H12" s="511"/>
      <c r="I12" s="511"/>
      <c r="J12" s="511"/>
      <c r="K12" s="511"/>
      <c r="L12" s="511"/>
      <c r="M12" s="511"/>
      <c r="N12" s="510"/>
    </row>
    <row r="13" spans="1:14" s="256" customFormat="1" ht="6.6" customHeight="1">
      <c r="A13" s="345"/>
      <c r="B13" s="345"/>
      <c r="C13" s="2"/>
      <c r="D13" s="2"/>
      <c r="E13" s="385"/>
      <c r="F13" s="385"/>
      <c r="G13" s="385"/>
      <c r="H13" s="385"/>
      <c r="I13" s="385"/>
      <c r="J13" s="385"/>
      <c r="K13" s="385"/>
      <c r="L13" s="385"/>
      <c r="M13" s="385"/>
      <c r="N13" s="385"/>
    </row>
    <row r="14" spans="1:14" s="256" customFormat="1" ht="21.75" customHeight="1">
      <c r="A14" s="506" t="s">
        <v>237</v>
      </c>
      <c r="B14" s="507"/>
      <c r="C14" s="2"/>
      <c r="D14" s="255"/>
      <c r="E14" s="508"/>
      <c r="F14" s="508"/>
      <c r="G14" s="508"/>
      <c r="H14" s="508"/>
      <c r="I14" s="508"/>
      <c r="J14" s="508"/>
      <c r="K14" s="508"/>
      <c r="L14" s="508"/>
      <c r="M14" s="508"/>
      <c r="N14" s="509"/>
    </row>
    <row r="15" spans="1:14" s="256" customFormat="1" ht="6.6" customHeight="1">
      <c r="A15" s="2"/>
      <c r="B15" s="2"/>
      <c r="C15" s="2"/>
      <c r="D15" s="255"/>
      <c r="E15" s="255"/>
      <c r="F15" s="255"/>
      <c r="G15" s="255"/>
      <c r="H15" s="255"/>
      <c r="I15" s="255"/>
      <c r="J15" s="255"/>
      <c r="K15" s="255"/>
      <c r="L15" s="255"/>
      <c r="M15" s="255"/>
      <c r="N15" s="255"/>
    </row>
    <row r="16" spans="1:14" s="256" customFormat="1" ht="21.75" customHeight="1">
      <c r="A16" s="384" t="s">
        <v>183</v>
      </c>
      <c r="B16" s="384"/>
      <c r="C16" s="2"/>
      <c r="D16" s="255"/>
      <c r="E16" s="508"/>
      <c r="F16" s="508"/>
      <c r="G16" s="508"/>
      <c r="H16" s="508"/>
      <c r="I16" s="508"/>
      <c r="J16" s="508"/>
      <c r="K16" s="508"/>
      <c r="L16" s="508"/>
      <c r="M16" s="508"/>
      <c r="N16" s="509"/>
    </row>
    <row r="17" spans="1:16" s="256" customFormat="1" ht="6.6" customHeight="1">
      <c r="A17" s="345"/>
      <c r="B17" s="345"/>
      <c r="C17" s="2"/>
      <c r="D17" s="2"/>
      <c r="E17" s="385"/>
      <c r="F17" s="385"/>
      <c r="G17" s="385"/>
      <c r="H17" s="385"/>
      <c r="I17" s="385"/>
      <c r="J17" s="385"/>
      <c r="K17" s="385"/>
      <c r="L17" s="385"/>
      <c r="M17" s="385"/>
      <c r="N17" s="387"/>
    </row>
    <row r="18" spans="1:16" s="256" customFormat="1" ht="21.75" customHeight="1">
      <c r="A18" s="344" t="s">
        <v>238</v>
      </c>
      <c r="B18" s="344"/>
      <c r="C18" s="2"/>
      <c r="D18" s="255"/>
      <c r="E18" s="508"/>
      <c r="F18" s="508"/>
      <c r="G18" s="508"/>
      <c r="H18" s="508"/>
      <c r="I18" s="508"/>
      <c r="J18" s="508"/>
      <c r="K18" s="508"/>
      <c r="L18" s="508"/>
      <c r="M18" s="508"/>
      <c r="N18" s="510"/>
    </row>
    <row r="19" spans="1:16" ht="6.6" customHeight="1">
      <c r="A19" s="293"/>
      <c r="B19" s="293"/>
      <c r="C19" s="41"/>
      <c r="D19" s="41"/>
      <c r="E19" s="388"/>
      <c r="F19" s="388"/>
      <c r="G19" s="388"/>
      <c r="H19" s="388"/>
      <c r="I19" s="388"/>
      <c r="J19" s="388"/>
      <c r="K19" s="388"/>
      <c r="L19" s="388"/>
      <c r="M19" s="388"/>
      <c r="N19" s="389"/>
      <c r="P19" s="17"/>
    </row>
    <row r="20" spans="1:16" ht="21.75" customHeight="1">
      <c r="A20" s="344" t="s">
        <v>645</v>
      </c>
      <c r="B20" s="344"/>
      <c r="C20" s="2"/>
      <c r="D20" s="255"/>
      <c r="E20" s="511"/>
      <c r="F20" s="511"/>
      <c r="G20" s="511"/>
      <c r="H20" s="511"/>
      <c r="I20" s="511"/>
      <c r="J20" s="511"/>
      <c r="K20" s="511"/>
      <c r="L20" s="511"/>
      <c r="M20" s="511"/>
      <c r="N20" s="510"/>
      <c r="P20" s="17"/>
    </row>
    <row r="21" spans="1:16" ht="5.45" customHeight="1">
      <c r="A21" s="2"/>
      <c r="B21" s="2"/>
      <c r="C21" s="2"/>
      <c r="D21" s="255"/>
      <c r="E21" s="390"/>
      <c r="F21" s="390"/>
      <c r="G21" s="390"/>
      <c r="H21" s="390"/>
      <c r="I21" s="390"/>
      <c r="J21" s="390"/>
      <c r="K21" s="390"/>
      <c r="L21" s="390"/>
      <c r="M21" s="390"/>
      <c r="N21" s="390"/>
      <c r="P21" s="17"/>
    </row>
    <row r="22" spans="1:16" ht="21.75" customHeight="1">
      <c r="A22" s="525" t="str">
        <f>IF(E20="(Other)","Please Specify Program:","")</f>
        <v/>
      </c>
      <c r="B22" s="526"/>
      <c r="C22" s="1"/>
      <c r="D22" s="1"/>
      <c r="E22" s="522"/>
      <c r="F22" s="523"/>
      <c r="G22" s="523"/>
      <c r="H22" s="523"/>
      <c r="I22" s="523"/>
      <c r="J22" s="523"/>
      <c r="K22" s="523"/>
      <c r="L22" s="523"/>
      <c r="M22" s="523"/>
      <c r="N22" s="524"/>
      <c r="P22" s="17"/>
    </row>
    <row r="23" spans="1:16" ht="30.6" customHeight="1">
      <c r="A23" s="1"/>
      <c r="B23" s="1"/>
      <c r="C23" s="1"/>
      <c r="D23" s="365"/>
      <c r="E23" s="366"/>
      <c r="F23" s="366"/>
      <c r="G23" s="366"/>
      <c r="H23" s="366"/>
      <c r="I23" s="366"/>
      <c r="J23" s="366"/>
      <c r="K23" s="366"/>
      <c r="L23" s="366"/>
      <c r="M23" s="365"/>
      <c r="N23" s="1"/>
      <c r="P23" s="17"/>
    </row>
    <row r="24" spans="1:16" ht="15">
      <c r="A24" s="2" t="s">
        <v>156</v>
      </c>
      <c r="B24" s="1"/>
      <c r="C24" s="1"/>
      <c r="D24" s="1"/>
      <c r="E24" s="1"/>
      <c r="F24" s="1"/>
      <c r="G24" s="1"/>
      <c r="H24" s="1"/>
      <c r="I24" s="1"/>
      <c r="J24" s="1"/>
      <c r="K24" s="1"/>
      <c r="L24" s="1"/>
      <c r="M24" s="1"/>
      <c r="N24" s="1"/>
    </row>
    <row r="25" spans="1:16" ht="4.9000000000000004" customHeight="1">
      <c r="A25" s="2"/>
      <c r="B25" s="1"/>
      <c r="C25" s="1"/>
      <c r="D25" s="1"/>
      <c r="E25" s="1"/>
      <c r="F25" s="1"/>
      <c r="G25" s="1"/>
      <c r="H25" s="1"/>
      <c r="I25" s="1"/>
      <c r="J25" s="1"/>
      <c r="K25" s="1"/>
      <c r="L25" s="1"/>
      <c r="M25" s="1"/>
      <c r="N25" s="1"/>
    </row>
    <row r="26" spans="1:16">
      <c r="A26" s="339" t="s">
        <v>56</v>
      </c>
      <c r="B26" s="340"/>
      <c r="C26" s="340"/>
      <c r="D26" s="340"/>
      <c r="E26" s="339" t="s">
        <v>207</v>
      </c>
      <c r="F26" s="340"/>
      <c r="G26" s="340"/>
      <c r="H26" s="340"/>
      <c r="I26" s="341"/>
      <c r="J26" s="339" t="s">
        <v>622</v>
      </c>
      <c r="K26" s="340"/>
      <c r="L26" s="340"/>
      <c r="M26" s="520" t="s">
        <v>57</v>
      </c>
      <c r="N26" s="521"/>
    </row>
    <row r="27" spans="1:16" ht="19.149999999999999" customHeight="1">
      <c r="A27" s="499"/>
      <c r="B27" s="500"/>
      <c r="C27" s="500"/>
      <c r="D27" s="501"/>
      <c r="E27" s="499"/>
      <c r="F27" s="500"/>
      <c r="G27" s="500"/>
      <c r="H27" s="500"/>
      <c r="I27" s="501"/>
      <c r="J27" s="499"/>
      <c r="K27" s="500"/>
      <c r="L27" s="501"/>
      <c r="M27" s="499"/>
      <c r="N27" s="501"/>
    </row>
    <row r="28" spans="1:16" ht="19.149999999999999" customHeight="1">
      <c r="A28" s="502"/>
      <c r="B28" s="512"/>
      <c r="C28" s="512"/>
      <c r="D28" s="503"/>
      <c r="E28" s="502"/>
      <c r="F28" s="512"/>
      <c r="G28" s="512"/>
      <c r="H28" s="512"/>
      <c r="I28" s="503"/>
      <c r="J28" s="502"/>
      <c r="K28" s="512"/>
      <c r="L28" s="503"/>
      <c r="M28" s="502"/>
      <c r="N28" s="503"/>
    </row>
    <row r="29" spans="1:16" ht="19.149999999999999" customHeight="1">
      <c r="A29" s="502"/>
      <c r="B29" s="512"/>
      <c r="C29" s="512"/>
      <c r="D29" s="503"/>
      <c r="E29" s="502"/>
      <c r="F29" s="512"/>
      <c r="G29" s="512"/>
      <c r="H29" s="512"/>
      <c r="I29" s="503"/>
      <c r="J29" s="502"/>
      <c r="K29" s="512"/>
      <c r="L29" s="503"/>
      <c r="M29" s="502"/>
      <c r="N29" s="503"/>
    </row>
    <row r="30" spans="1:16" ht="19.149999999999999" customHeight="1">
      <c r="A30" s="502"/>
      <c r="B30" s="512"/>
      <c r="C30" s="512"/>
      <c r="D30" s="503"/>
      <c r="E30" s="502"/>
      <c r="F30" s="512"/>
      <c r="G30" s="512"/>
      <c r="H30" s="512"/>
      <c r="I30" s="503"/>
      <c r="J30" s="502"/>
      <c r="K30" s="512"/>
      <c r="L30" s="503"/>
      <c r="M30" s="502"/>
      <c r="N30" s="503"/>
    </row>
    <row r="31" spans="1:16" ht="19.149999999999999" customHeight="1">
      <c r="A31" s="502"/>
      <c r="B31" s="512"/>
      <c r="C31" s="512"/>
      <c r="D31" s="503"/>
      <c r="E31" s="502"/>
      <c r="F31" s="512"/>
      <c r="G31" s="512"/>
      <c r="H31" s="512"/>
      <c r="I31" s="503"/>
      <c r="J31" s="502"/>
      <c r="K31" s="512"/>
      <c r="L31" s="503"/>
      <c r="M31" s="502"/>
      <c r="N31" s="503"/>
    </row>
    <row r="32" spans="1:16" ht="19.149999999999999" customHeight="1">
      <c r="A32" s="502"/>
      <c r="B32" s="512"/>
      <c r="C32" s="512"/>
      <c r="D32" s="503"/>
      <c r="E32" s="502"/>
      <c r="F32" s="512"/>
      <c r="G32" s="512"/>
      <c r="H32" s="512"/>
      <c r="I32" s="503"/>
      <c r="J32" s="502"/>
      <c r="K32" s="512"/>
      <c r="L32" s="503"/>
      <c r="M32" s="502"/>
      <c r="N32" s="503"/>
    </row>
    <row r="33" spans="1:14" ht="19.149999999999999" customHeight="1">
      <c r="A33" s="502"/>
      <c r="B33" s="512"/>
      <c r="C33" s="512"/>
      <c r="D33" s="503"/>
      <c r="E33" s="502"/>
      <c r="F33" s="512"/>
      <c r="G33" s="512"/>
      <c r="H33" s="512"/>
      <c r="I33" s="503"/>
      <c r="J33" s="502"/>
      <c r="K33" s="512"/>
      <c r="L33" s="503"/>
      <c r="M33" s="502"/>
      <c r="N33" s="503"/>
    </row>
    <row r="34" spans="1:14" ht="19.149999999999999" customHeight="1">
      <c r="A34" s="502"/>
      <c r="B34" s="512"/>
      <c r="C34" s="512"/>
      <c r="D34" s="503"/>
      <c r="E34" s="502"/>
      <c r="F34" s="512"/>
      <c r="G34" s="512"/>
      <c r="H34" s="512"/>
      <c r="I34" s="503"/>
      <c r="J34" s="502"/>
      <c r="K34" s="512"/>
      <c r="L34" s="503"/>
      <c r="M34" s="502"/>
      <c r="N34" s="503"/>
    </row>
    <row r="35" spans="1:14" ht="19.149999999999999" customHeight="1">
      <c r="A35" s="515"/>
      <c r="B35" s="516"/>
      <c r="C35" s="516"/>
      <c r="D35" s="517"/>
      <c r="E35" s="515"/>
      <c r="F35" s="516"/>
      <c r="G35" s="516"/>
      <c r="H35" s="516"/>
      <c r="I35" s="517"/>
      <c r="J35" s="515"/>
      <c r="K35" s="516"/>
      <c r="L35" s="517"/>
      <c r="M35" s="515"/>
      <c r="N35" s="517"/>
    </row>
    <row r="36" spans="1:14" ht="6" customHeight="1">
      <c r="A36" s="342"/>
      <c r="B36" s="342"/>
      <c r="C36" s="342"/>
      <c r="D36" s="342"/>
      <c r="E36" s="342"/>
      <c r="F36" s="342"/>
      <c r="G36" s="342"/>
      <c r="H36" s="342"/>
      <c r="I36" s="342"/>
      <c r="J36" s="342"/>
      <c r="K36" s="342"/>
      <c r="L36" s="342"/>
      <c r="M36" s="342"/>
      <c r="N36" s="342"/>
    </row>
    <row r="37" spans="1:14">
      <c r="A37" s="514" t="s">
        <v>623</v>
      </c>
      <c r="B37" s="514"/>
      <c r="C37" s="514"/>
      <c r="D37" s="514"/>
      <c r="E37" s="514"/>
      <c r="F37" s="514"/>
      <c r="G37" s="514"/>
      <c r="H37" s="514"/>
      <c r="I37" s="514"/>
      <c r="J37" s="514"/>
      <c r="K37" s="514"/>
      <c r="L37" s="514"/>
      <c r="M37" s="514"/>
      <c r="N37" s="514"/>
    </row>
    <row r="38" spans="1:14">
      <c r="A38" s="514"/>
      <c r="B38" s="514"/>
      <c r="C38" s="514"/>
      <c r="D38" s="514"/>
      <c r="E38" s="514"/>
      <c r="F38" s="514"/>
      <c r="G38" s="514"/>
      <c r="H38" s="514"/>
      <c r="I38" s="514"/>
      <c r="J38" s="514"/>
      <c r="K38" s="514"/>
      <c r="L38" s="514"/>
      <c r="M38" s="514"/>
      <c r="N38" s="514"/>
    </row>
    <row r="39" spans="1:14" s="101" customFormat="1" ht="30.6" customHeight="1">
      <c r="A39" s="42"/>
      <c r="B39" s="42"/>
      <c r="C39" s="42"/>
      <c r="D39" s="42"/>
      <c r="E39" s="42"/>
      <c r="F39" s="42"/>
      <c r="G39" s="42"/>
      <c r="H39" s="42"/>
      <c r="I39" s="42"/>
      <c r="J39" s="42"/>
      <c r="K39" s="42"/>
      <c r="L39" s="42"/>
      <c r="M39" s="42"/>
      <c r="N39" s="42"/>
    </row>
    <row r="40" spans="1:14" s="101" customFormat="1" ht="5.25" customHeight="1" thickBot="1">
      <c r="A40" s="42"/>
      <c r="B40" s="42"/>
      <c r="C40" s="42"/>
      <c r="D40" s="42"/>
      <c r="E40" s="42"/>
      <c r="F40" s="42"/>
      <c r="G40" s="42"/>
      <c r="H40" s="42"/>
      <c r="I40" s="42"/>
      <c r="J40" s="42"/>
      <c r="K40" s="42"/>
      <c r="L40" s="42"/>
      <c r="M40" s="42"/>
      <c r="N40" s="42"/>
    </row>
    <row r="41" spans="1:14" ht="15">
      <c r="A41" s="21" t="s">
        <v>75</v>
      </c>
      <c r="B41" s="22"/>
      <c r="C41" s="22"/>
      <c r="D41" s="22"/>
      <c r="E41" s="22"/>
      <c r="F41" s="22"/>
      <c r="G41" s="22"/>
      <c r="H41" s="22"/>
      <c r="I41" s="22"/>
      <c r="J41" s="22"/>
      <c r="K41" s="22"/>
      <c r="L41" s="22"/>
      <c r="M41" s="22"/>
      <c r="N41" s="23"/>
    </row>
    <row r="42" spans="1:14" s="100" customFormat="1" ht="11.25">
      <c r="A42" s="105"/>
      <c r="B42" s="43"/>
      <c r="C42" s="43"/>
      <c r="D42" s="43"/>
      <c r="E42" s="43"/>
      <c r="F42" s="43"/>
      <c r="G42" s="43"/>
      <c r="H42" s="43"/>
      <c r="I42" s="43"/>
      <c r="J42" s="43"/>
      <c r="K42" s="43"/>
      <c r="L42" s="43"/>
      <c r="M42" s="43"/>
      <c r="N42" s="106"/>
    </row>
    <row r="43" spans="1:14">
      <c r="A43" s="533" t="s">
        <v>220</v>
      </c>
      <c r="B43" s="534"/>
      <c r="C43" s="534"/>
      <c r="D43" s="534"/>
      <c r="E43" s="534"/>
      <c r="F43" s="534"/>
      <c r="G43" s="534"/>
      <c r="H43" s="534"/>
      <c r="I43" s="534"/>
      <c r="J43" s="534"/>
      <c r="K43" s="534"/>
      <c r="L43" s="534"/>
      <c r="M43" s="534"/>
      <c r="N43" s="535"/>
    </row>
    <row r="44" spans="1:14" ht="15.95" customHeight="1">
      <c r="A44" s="536">
        <f>E12</f>
        <v>0</v>
      </c>
      <c r="B44" s="537"/>
      <c r="C44" s="537"/>
      <c r="D44" s="537"/>
      <c r="E44" s="537"/>
      <c r="F44" s="537"/>
      <c r="G44" s="537"/>
      <c r="H44" s="537"/>
      <c r="I44" s="537"/>
      <c r="J44" s="537"/>
      <c r="K44" s="537"/>
      <c r="L44" s="537"/>
      <c r="M44" s="537"/>
      <c r="N44" s="538"/>
    </row>
    <row r="45" spans="1:14" ht="15.95" customHeight="1">
      <c r="A45" s="20" t="s">
        <v>349</v>
      </c>
      <c r="B45" s="40"/>
      <c r="C45" s="530" t="str">
        <f>IF(E20="","",IF(E20="(Other)",IF(H22="","",H22),E20))</f>
        <v/>
      </c>
      <c r="D45" s="531"/>
      <c r="E45" s="531"/>
      <c r="F45" s="531"/>
      <c r="G45" s="531"/>
      <c r="H45" s="531"/>
      <c r="I45" s="531"/>
      <c r="J45" s="531"/>
      <c r="K45" s="531"/>
      <c r="L45" s="531"/>
      <c r="M45" s="531"/>
      <c r="N45" s="532"/>
    </row>
    <row r="46" spans="1:14" s="100" customFormat="1" ht="11.25">
      <c r="A46" s="105"/>
      <c r="B46" s="43"/>
      <c r="C46" s="43"/>
      <c r="D46" s="43"/>
      <c r="E46" s="43"/>
      <c r="F46" s="43"/>
      <c r="G46" s="43"/>
      <c r="H46" s="43"/>
      <c r="I46" s="43"/>
      <c r="J46" s="43"/>
      <c r="K46" s="43"/>
      <c r="L46" s="43"/>
      <c r="M46" s="43"/>
      <c r="N46" s="106"/>
    </row>
    <row r="47" spans="1:14">
      <c r="A47" s="527" t="s">
        <v>340</v>
      </c>
      <c r="B47" s="528"/>
      <c r="C47" s="528"/>
      <c r="D47" s="528"/>
      <c r="E47" s="528"/>
      <c r="F47" s="528"/>
      <c r="G47" s="528"/>
      <c r="H47" s="528"/>
      <c r="I47" s="528"/>
      <c r="J47" s="528"/>
      <c r="K47" s="528"/>
      <c r="L47" s="528"/>
      <c r="M47" s="528"/>
      <c r="N47" s="529"/>
    </row>
    <row r="48" spans="1:14" s="100" customFormat="1" ht="11.25">
      <c r="A48" s="105"/>
      <c r="B48" s="43"/>
      <c r="C48" s="43"/>
      <c r="D48" s="43"/>
      <c r="E48" s="43"/>
      <c r="F48" s="43"/>
      <c r="G48" s="43"/>
      <c r="H48" s="43"/>
      <c r="I48" s="43"/>
      <c r="J48" s="43"/>
      <c r="K48" s="43"/>
      <c r="L48" s="43"/>
      <c r="M48" s="43"/>
      <c r="N48" s="106"/>
    </row>
    <row r="49" spans="1:14">
      <c r="A49" s="20" t="s">
        <v>698</v>
      </c>
      <c r="B49" s="40"/>
      <c r="C49" s="40"/>
      <c r="D49" s="40"/>
      <c r="E49" s="40"/>
      <c r="F49" s="40"/>
      <c r="G49" s="40"/>
      <c r="H49" s="40"/>
      <c r="I49" s="40"/>
      <c r="J49" s="40"/>
      <c r="K49" s="40"/>
      <c r="L49" s="40"/>
      <c r="M49" s="40"/>
      <c r="N49" s="44"/>
    </row>
    <row r="50" spans="1:14">
      <c r="A50" s="20" t="s">
        <v>351</v>
      </c>
      <c r="B50" s="40"/>
      <c r="C50" s="40"/>
      <c r="D50" s="40"/>
      <c r="E50" s="40"/>
      <c r="F50" s="40"/>
      <c r="G50" s="40"/>
      <c r="H50" s="40"/>
      <c r="I50" s="40"/>
      <c r="J50" s="40"/>
      <c r="K50" s="40"/>
      <c r="L50" s="40"/>
      <c r="M50" s="40"/>
      <c r="N50" s="44"/>
    </row>
    <row r="51" spans="1:14" s="100" customFormat="1" ht="30.6" customHeight="1">
      <c r="A51" s="105"/>
      <c r="B51" s="43"/>
      <c r="C51" s="43"/>
      <c r="D51" s="43"/>
      <c r="E51" s="43"/>
      <c r="F51" s="43"/>
      <c r="G51" s="43"/>
      <c r="H51" s="43"/>
      <c r="I51" s="43"/>
      <c r="J51" s="43"/>
      <c r="K51" s="43"/>
      <c r="L51" s="43"/>
      <c r="M51" s="43"/>
      <c r="N51" s="106"/>
    </row>
    <row r="52" spans="1:14">
      <c r="A52" s="45" t="s">
        <v>234</v>
      </c>
      <c r="B52" s="3"/>
      <c r="C52" s="3"/>
      <c r="D52" s="3"/>
      <c r="E52" s="40"/>
      <c r="F52" s="40"/>
      <c r="G52" s="40"/>
      <c r="H52" s="40"/>
      <c r="I52" s="40"/>
      <c r="J52" s="40"/>
      <c r="K52" s="40"/>
      <c r="L52" s="40"/>
      <c r="M52" s="40"/>
      <c r="N52" s="44"/>
    </row>
    <row r="53" spans="1:14">
      <c r="A53" s="24"/>
      <c r="B53" s="19"/>
      <c r="C53" s="19"/>
      <c r="D53" s="19"/>
      <c r="E53" s="46"/>
      <c r="F53" s="46"/>
      <c r="G53" s="46"/>
      <c r="H53" s="46"/>
      <c r="I53" s="46"/>
      <c r="J53" s="47"/>
      <c r="K53" s="46"/>
      <c r="L53" s="46"/>
      <c r="M53" s="46"/>
      <c r="N53" s="48"/>
    </row>
    <row r="54" spans="1:14">
      <c r="A54" s="49" t="s">
        <v>63</v>
      </c>
      <c r="B54" s="46"/>
      <c r="C54" s="46"/>
      <c r="D54" s="519"/>
      <c r="E54" s="519"/>
      <c r="F54" s="519"/>
      <c r="G54" s="519"/>
      <c r="H54" s="46"/>
      <c r="I54" s="46"/>
      <c r="J54" s="46" t="s">
        <v>63</v>
      </c>
      <c r="K54" s="50"/>
      <c r="L54" s="519"/>
      <c r="M54" s="519"/>
      <c r="N54" s="48"/>
    </row>
    <row r="55" spans="1:14" ht="15.95" customHeight="1">
      <c r="A55" s="49" t="s">
        <v>64</v>
      </c>
      <c r="B55" s="46"/>
      <c r="C55" s="46"/>
      <c r="D55" s="540"/>
      <c r="E55" s="540"/>
      <c r="F55" s="540"/>
      <c r="G55" s="540"/>
      <c r="H55" s="46"/>
      <c r="I55" s="46"/>
      <c r="J55" s="46" t="s">
        <v>64</v>
      </c>
      <c r="K55" s="46"/>
      <c r="L55" s="518"/>
      <c r="M55" s="518"/>
      <c r="N55" s="48"/>
    </row>
    <row r="56" spans="1:14" ht="15.95" customHeight="1">
      <c r="A56" s="49" t="s">
        <v>65</v>
      </c>
      <c r="B56" s="50"/>
      <c r="C56" s="50"/>
      <c r="D56" s="541"/>
      <c r="E56" s="540"/>
      <c r="F56" s="540"/>
      <c r="G56" s="540"/>
      <c r="H56" s="46"/>
      <c r="I56" s="46"/>
      <c r="J56" s="46" t="s">
        <v>65</v>
      </c>
      <c r="K56" s="46"/>
      <c r="L56" s="518"/>
      <c r="M56" s="518"/>
      <c r="N56" s="48"/>
    </row>
    <row r="57" spans="1:14" ht="15.95" customHeight="1">
      <c r="A57" s="49" t="s">
        <v>66</v>
      </c>
      <c r="B57" s="51"/>
      <c r="C57" s="51"/>
      <c r="D57" s="541"/>
      <c r="E57" s="540"/>
      <c r="F57" s="540"/>
      <c r="G57" s="540"/>
      <c r="H57" s="46"/>
      <c r="I57" s="46"/>
      <c r="J57" s="46" t="s">
        <v>66</v>
      </c>
      <c r="K57" s="46"/>
      <c r="L57" s="518"/>
      <c r="M57" s="518"/>
      <c r="N57" s="48"/>
    </row>
    <row r="58" spans="1:14" ht="13.5" thickBot="1">
      <c r="A58" s="542" t="s">
        <v>174</v>
      </c>
      <c r="B58" s="543"/>
      <c r="C58" s="543"/>
      <c r="D58" s="543"/>
      <c r="E58" s="543"/>
      <c r="F58" s="543"/>
      <c r="G58" s="543"/>
      <c r="H58" s="543"/>
      <c r="I58" s="543"/>
      <c r="J58" s="543"/>
      <c r="K58" s="543"/>
      <c r="L58" s="543"/>
      <c r="M58" s="543"/>
      <c r="N58" s="544"/>
    </row>
    <row r="59" spans="1:14" s="100" customFormat="1" ht="30.6" customHeight="1">
      <c r="A59" s="102"/>
      <c r="B59" s="102"/>
      <c r="C59" s="102"/>
      <c r="D59" s="102"/>
      <c r="E59" s="102"/>
      <c r="F59" s="102"/>
      <c r="G59" s="102"/>
      <c r="H59" s="102"/>
      <c r="I59" s="102"/>
      <c r="J59" s="102"/>
      <c r="K59" s="102"/>
      <c r="L59" s="102"/>
      <c r="M59" s="102"/>
      <c r="N59" s="102"/>
    </row>
    <row r="60" spans="1:14" ht="15">
      <c r="A60" s="4" t="s">
        <v>241</v>
      </c>
      <c r="B60" s="1"/>
      <c r="C60" s="1"/>
      <c r="D60" s="1"/>
      <c r="E60" s="1"/>
      <c r="F60" s="1"/>
      <c r="G60" s="1"/>
      <c r="H60" s="1"/>
      <c r="I60" s="1"/>
      <c r="J60" s="1"/>
      <c r="K60" s="1"/>
      <c r="L60" s="1"/>
      <c r="M60" s="1"/>
      <c r="N60" s="1"/>
    </row>
    <row r="61" spans="1:14">
      <c r="A61" s="40" t="s">
        <v>350</v>
      </c>
      <c r="B61" s="1"/>
      <c r="C61" s="1"/>
      <c r="D61" s="1"/>
      <c r="E61" s="1"/>
      <c r="F61" s="1"/>
      <c r="G61" s="1"/>
      <c r="H61" s="1"/>
      <c r="I61" s="1"/>
      <c r="J61" s="1"/>
      <c r="K61" s="1"/>
      <c r="L61" s="1"/>
      <c r="M61" s="1"/>
      <c r="N61" s="1"/>
    </row>
    <row r="62" spans="1:14" ht="15.95" customHeight="1">
      <c r="A62" s="41" t="s">
        <v>58</v>
      </c>
      <c r="B62" s="41"/>
      <c r="C62" s="545"/>
      <c r="D62" s="545"/>
      <c r="E62" s="545"/>
      <c r="F62" s="545"/>
      <c r="G62" s="545"/>
      <c r="H62" s="41"/>
      <c r="I62" s="41"/>
      <c r="J62" s="41" t="s">
        <v>182</v>
      </c>
      <c r="K62" s="545"/>
      <c r="L62" s="545"/>
      <c r="M62" s="545"/>
      <c r="N62" s="41"/>
    </row>
    <row r="63" spans="1:14" ht="15.95" customHeight="1">
      <c r="A63" s="41" t="s">
        <v>181</v>
      </c>
      <c r="B63" s="41"/>
      <c r="C63" s="545"/>
      <c r="D63" s="545"/>
      <c r="E63" s="545"/>
      <c r="F63" s="545"/>
      <c r="G63" s="545"/>
      <c r="H63" s="41"/>
      <c r="I63" s="41"/>
      <c r="J63" s="41" t="s">
        <v>183</v>
      </c>
      <c r="K63" s="545"/>
      <c r="L63" s="545"/>
      <c r="M63" s="545"/>
      <c r="N63" s="41"/>
    </row>
    <row r="64" spans="1:14" ht="18" customHeight="1">
      <c r="A64" s="539" t="s">
        <v>243</v>
      </c>
      <c r="B64" s="539"/>
      <c r="C64" s="539"/>
      <c r="D64" s="539"/>
      <c r="E64" s="539"/>
      <c r="F64" s="539"/>
      <c r="G64" s="539"/>
      <c r="H64" s="539"/>
      <c r="I64" s="539"/>
      <c r="J64" s="539"/>
      <c r="K64" s="539"/>
      <c r="L64" s="539"/>
      <c r="M64" s="539"/>
      <c r="N64" s="539"/>
    </row>
    <row r="65" spans="1:14" ht="18" customHeight="1">
      <c r="A65" s="539"/>
      <c r="B65" s="539"/>
      <c r="C65" s="539"/>
      <c r="D65" s="539"/>
      <c r="E65" s="539"/>
      <c r="F65" s="539"/>
      <c r="G65" s="539"/>
      <c r="H65" s="539"/>
      <c r="I65" s="539"/>
      <c r="J65" s="539"/>
      <c r="K65" s="539"/>
      <c r="L65" s="539"/>
      <c r="M65" s="539"/>
      <c r="N65" s="539"/>
    </row>
    <row r="66" spans="1:14">
      <c r="A66" s="513" t="s">
        <v>79</v>
      </c>
      <c r="B66" s="513"/>
      <c r="C66" s="513"/>
      <c r="D66" s="513"/>
      <c r="E66" s="513"/>
      <c r="F66" s="513"/>
      <c r="G66" s="513"/>
      <c r="H66" s="513"/>
      <c r="I66" s="513"/>
      <c r="J66" s="513"/>
      <c r="K66" s="513"/>
      <c r="L66" s="513"/>
      <c r="M66" s="513"/>
      <c r="N66" s="513"/>
    </row>
    <row r="67" spans="1:14">
      <c r="A67" s="343"/>
      <c r="B67" s="343"/>
      <c r="C67" s="343"/>
      <c r="D67" s="343"/>
      <c r="E67" s="343"/>
      <c r="F67" s="343"/>
      <c r="G67" s="343"/>
      <c r="H67" s="343"/>
      <c r="I67" s="343"/>
      <c r="J67" s="343"/>
      <c r="K67" s="343"/>
      <c r="L67" s="343"/>
      <c r="M67" s="343"/>
      <c r="N67" s="343"/>
    </row>
    <row r="68" spans="1:14">
      <c r="A68" s="343"/>
      <c r="B68" s="343"/>
      <c r="C68" s="343"/>
      <c r="D68" s="343"/>
      <c r="E68" s="343"/>
      <c r="F68" s="343"/>
      <c r="G68" s="343"/>
      <c r="H68" s="343"/>
      <c r="I68" s="343"/>
      <c r="J68" s="343"/>
      <c r="K68" s="343"/>
      <c r="L68" s="343"/>
      <c r="M68" s="343"/>
      <c r="N68" s="343"/>
    </row>
    <row r="69" spans="1:14">
      <c r="A69" s="343"/>
      <c r="B69" s="343"/>
      <c r="C69" s="343"/>
      <c r="D69" s="343"/>
      <c r="E69" s="343"/>
      <c r="F69" s="343"/>
      <c r="G69" s="343"/>
      <c r="H69" s="343"/>
      <c r="I69" s="343"/>
      <c r="J69" s="343"/>
      <c r="K69" s="343"/>
      <c r="L69" s="343"/>
      <c r="M69" s="343"/>
      <c r="N69" s="343"/>
    </row>
    <row r="70" spans="1:14">
      <c r="A70" s="343"/>
      <c r="B70" s="343"/>
      <c r="C70" s="343"/>
      <c r="D70" s="343"/>
      <c r="E70" s="343"/>
      <c r="F70" s="343"/>
      <c r="G70" s="343"/>
      <c r="H70" s="343"/>
      <c r="I70" s="343"/>
      <c r="J70" s="343"/>
      <c r="K70" s="343"/>
      <c r="L70" s="343"/>
      <c r="M70" s="343"/>
      <c r="N70" s="343"/>
    </row>
    <row r="71" spans="1:14">
      <c r="A71" s="66"/>
      <c r="B71" s="66"/>
      <c r="C71" s="66"/>
      <c r="D71" s="66"/>
      <c r="E71" s="66"/>
      <c r="F71" s="66"/>
      <c r="G71" s="66"/>
      <c r="H71" s="66"/>
      <c r="I71" s="66"/>
      <c r="J71" s="66"/>
      <c r="K71" s="66"/>
      <c r="L71" s="66"/>
      <c r="M71" s="66"/>
      <c r="N71" s="66"/>
    </row>
    <row r="72" spans="1:14">
      <c r="A72" s="66"/>
      <c r="B72" s="66"/>
      <c r="C72" s="66"/>
      <c r="D72" s="66"/>
      <c r="E72" s="136"/>
      <c r="F72" s="66"/>
      <c r="G72" s="66"/>
      <c r="H72" s="66"/>
      <c r="I72" s="66"/>
      <c r="J72" s="66"/>
      <c r="K72" s="66"/>
      <c r="L72" s="66"/>
      <c r="M72" s="66"/>
      <c r="N72" s="66"/>
    </row>
    <row r="73" spans="1:14">
      <c r="A73" s="66"/>
      <c r="B73" s="66"/>
      <c r="C73" s="66"/>
      <c r="D73" s="66"/>
      <c r="E73" s="66"/>
      <c r="F73" s="66"/>
      <c r="G73" s="66"/>
      <c r="H73" s="66"/>
      <c r="I73" s="66"/>
      <c r="J73" s="66"/>
      <c r="K73" s="66"/>
      <c r="L73" s="66"/>
      <c r="M73" s="66"/>
      <c r="N73" s="66"/>
    </row>
    <row r="74" spans="1:14">
      <c r="A74" s="66"/>
      <c r="B74" s="66"/>
      <c r="C74" s="66"/>
      <c r="D74" s="66"/>
      <c r="E74" s="66"/>
      <c r="F74" s="66"/>
      <c r="G74" s="66"/>
      <c r="H74" s="66"/>
      <c r="I74" s="66"/>
      <c r="J74" s="66"/>
      <c r="K74" s="66"/>
      <c r="L74" s="66"/>
      <c r="M74" s="66"/>
      <c r="N74" s="66"/>
    </row>
    <row r="75" spans="1:14">
      <c r="A75" s="66"/>
      <c r="B75" s="66"/>
      <c r="C75" s="66"/>
      <c r="D75" s="66"/>
      <c r="E75" s="66"/>
      <c r="F75" s="66"/>
      <c r="G75" s="66"/>
      <c r="H75" s="66"/>
      <c r="I75" s="66"/>
      <c r="J75" s="66"/>
      <c r="K75" s="66"/>
      <c r="L75" s="66"/>
      <c r="M75" s="66"/>
      <c r="N75" s="66"/>
    </row>
    <row r="76" spans="1:14">
      <c r="A76" s="66"/>
      <c r="B76" s="66"/>
      <c r="C76" s="66"/>
      <c r="D76" s="66"/>
      <c r="E76" s="66"/>
      <c r="F76" s="66"/>
      <c r="G76" s="66"/>
      <c r="H76" s="66"/>
      <c r="I76" s="66"/>
      <c r="J76" s="66"/>
      <c r="K76" s="66"/>
      <c r="L76" s="66"/>
      <c r="M76" s="66"/>
      <c r="N76" s="66"/>
    </row>
    <row r="77" spans="1:14">
      <c r="A77" s="66"/>
      <c r="B77" s="66"/>
      <c r="C77" s="66"/>
      <c r="D77" s="66"/>
      <c r="E77" s="66"/>
      <c r="F77" s="66"/>
      <c r="G77" s="66"/>
      <c r="H77" s="66"/>
      <c r="I77" s="66"/>
      <c r="J77" s="66"/>
      <c r="K77" s="66"/>
      <c r="L77" s="66"/>
      <c r="M77" s="66"/>
      <c r="N77" s="66"/>
    </row>
    <row r="78" spans="1:14">
      <c r="A78" s="66"/>
      <c r="B78" s="66"/>
      <c r="C78" s="66"/>
      <c r="D78" s="66"/>
      <c r="E78" s="66"/>
      <c r="F78" s="66"/>
      <c r="G78" s="66"/>
      <c r="H78" s="66"/>
      <c r="I78" s="66"/>
      <c r="J78" s="66"/>
      <c r="K78" s="66"/>
      <c r="L78" s="66"/>
      <c r="M78" s="66"/>
      <c r="N78" s="66"/>
    </row>
    <row r="79" spans="1:14">
      <c r="A79" s="66"/>
      <c r="B79" s="66"/>
      <c r="C79" s="66"/>
      <c r="D79" s="66"/>
      <c r="E79" s="66"/>
      <c r="F79" s="66"/>
      <c r="G79" s="66"/>
      <c r="H79" s="66"/>
      <c r="I79" s="66"/>
      <c r="J79" s="66"/>
      <c r="K79" s="66"/>
      <c r="L79" s="66"/>
      <c r="M79" s="66"/>
      <c r="N79" s="66"/>
    </row>
    <row r="80" spans="1:14">
      <c r="A80" s="66"/>
      <c r="B80" s="66"/>
      <c r="C80" s="66"/>
      <c r="D80" s="66"/>
      <c r="E80" s="66"/>
      <c r="F80" s="66"/>
      <c r="G80" s="66"/>
      <c r="H80" s="66"/>
      <c r="I80" s="66"/>
      <c r="J80" s="66"/>
      <c r="K80" s="66"/>
      <c r="L80" s="66"/>
      <c r="M80" s="66"/>
      <c r="N80" s="66"/>
    </row>
    <row r="81" spans="1:14">
      <c r="A81" s="66"/>
      <c r="B81" s="66"/>
      <c r="C81" s="66"/>
      <c r="D81" s="66"/>
      <c r="E81" s="66"/>
      <c r="F81" s="66"/>
      <c r="G81" s="66"/>
      <c r="H81" s="66"/>
      <c r="I81" s="66"/>
      <c r="J81" s="66"/>
      <c r="K81" s="66"/>
      <c r="L81" s="66"/>
      <c r="M81" s="66"/>
      <c r="N81" s="66"/>
    </row>
    <row r="82" spans="1:14">
      <c r="A82" s="66"/>
      <c r="B82" s="66"/>
      <c r="C82" s="66"/>
      <c r="D82" s="66"/>
      <c r="E82" s="66"/>
      <c r="F82" s="66"/>
      <c r="G82" s="66"/>
      <c r="H82" s="66"/>
      <c r="I82" s="66"/>
      <c r="J82" s="66"/>
      <c r="K82" s="66"/>
      <c r="L82" s="66"/>
      <c r="M82" s="66"/>
      <c r="N82" s="66"/>
    </row>
    <row r="83" spans="1:14">
      <c r="A83" s="66"/>
      <c r="B83" s="66"/>
      <c r="C83" s="66"/>
      <c r="D83" s="66"/>
      <c r="E83" s="66"/>
      <c r="F83" s="66"/>
      <c r="G83" s="66"/>
      <c r="H83" s="66"/>
      <c r="I83" s="66"/>
      <c r="J83" s="66"/>
      <c r="K83" s="66"/>
      <c r="L83" s="66"/>
      <c r="M83" s="66"/>
      <c r="N83" s="66"/>
    </row>
    <row r="84" spans="1:14">
      <c r="A84" s="66"/>
      <c r="B84" s="66"/>
      <c r="C84" s="66"/>
      <c r="D84" s="66"/>
      <c r="E84" s="66"/>
      <c r="F84" s="66"/>
      <c r="G84" s="66"/>
      <c r="H84" s="66"/>
      <c r="I84" s="66"/>
      <c r="J84" s="66"/>
      <c r="K84" s="66"/>
      <c r="L84" s="66"/>
      <c r="M84" s="66"/>
      <c r="N84" s="66"/>
    </row>
    <row r="85" spans="1:14">
      <c r="A85" s="66"/>
      <c r="B85" s="66"/>
      <c r="C85" s="66"/>
      <c r="D85" s="66"/>
      <c r="E85" s="66"/>
      <c r="F85" s="66"/>
      <c r="G85" s="66"/>
      <c r="H85" s="66"/>
      <c r="I85" s="66"/>
      <c r="J85" s="66"/>
      <c r="K85" s="66"/>
      <c r="L85" s="66"/>
      <c r="M85" s="66"/>
      <c r="N85" s="66"/>
    </row>
    <row r="86" spans="1:14">
      <c r="A86" s="66"/>
      <c r="B86" s="66"/>
      <c r="C86" s="66"/>
      <c r="D86" s="66"/>
      <c r="E86" s="66"/>
      <c r="F86" s="66"/>
      <c r="G86" s="66"/>
      <c r="H86" s="66"/>
      <c r="I86" s="66"/>
      <c r="J86" s="66"/>
      <c r="K86" s="66"/>
      <c r="L86" s="66"/>
      <c r="M86" s="66"/>
      <c r="N86" s="66"/>
    </row>
    <row r="87" spans="1:14">
      <c r="A87" s="66"/>
      <c r="B87" s="66"/>
      <c r="C87" s="66"/>
      <c r="D87" s="66"/>
      <c r="E87" s="66"/>
      <c r="F87" s="66"/>
      <c r="G87" s="66"/>
      <c r="H87" s="66"/>
      <c r="I87" s="66"/>
      <c r="J87" s="66"/>
      <c r="K87" s="66"/>
      <c r="L87" s="66"/>
      <c r="M87" s="66"/>
      <c r="N87" s="66"/>
    </row>
    <row r="88" spans="1:14">
      <c r="A88" s="66"/>
      <c r="B88" s="66"/>
      <c r="C88" s="66"/>
      <c r="D88" s="66"/>
      <c r="E88" s="66"/>
      <c r="F88" s="66"/>
      <c r="G88" s="66"/>
      <c r="H88" s="66"/>
      <c r="I88" s="66"/>
      <c r="J88" s="66"/>
      <c r="K88" s="66"/>
      <c r="L88" s="66"/>
      <c r="M88" s="66"/>
      <c r="N88" s="66"/>
    </row>
    <row r="89" spans="1:14">
      <c r="A89" s="66"/>
      <c r="B89" s="66"/>
      <c r="C89" s="66"/>
      <c r="D89" s="66"/>
      <c r="E89" s="66"/>
      <c r="F89" s="66"/>
      <c r="G89" s="66"/>
      <c r="H89" s="66"/>
      <c r="I89" s="66"/>
      <c r="J89" s="66"/>
      <c r="K89" s="66"/>
      <c r="L89" s="66"/>
      <c r="M89" s="66"/>
      <c r="N89" s="66"/>
    </row>
    <row r="90" spans="1:14" hidden="1">
      <c r="A90" s="66"/>
      <c r="B90" s="66"/>
      <c r="C90" s="66"/>
      <c r="D90" s="66"/>
      <c r="E90" s="66"/>
      <c r="F90" s="66"/>
      <c r="G90" s="66"/>
      <c r="H90" s="66"/>
      <c r="I90" s="66"/>
      <c r="J90" s="66"/>
      <c r="K90" s="66"/>
      <c r="L90" s="66"/>
      <c r="M90" s="66"/>
      <c r="N90" s="66"/>
    </row>
    <row r="91" spans="1:14" hidden="1">
      <c r="A91" s="18"/>
      <c r="B91" s="18"/>
      <c r="C91" s="18"/>
      <c r="D91" s="18"/>
      <c r="E91" s="18"/>
      <c r="F91" s="18"/>
      <c r="G91" s="18"/>
      <c r="H91" s="18"/>
      <c r="I91" s="18"/>
      <c r="J91" s="18"/>
      <c r="K91" s="18"/>
      <c r="L91" s="18"/>
      <c r="M91" s="18"/>
      <c r="N91" s="18"/>
    </row>
    <row r="92" spans="1:14" hidden="1">
      <c r="A92" s="18"/>
      <c r="B92" s="18"/>
      <c r="C92" s="18"/>
      <c r="D92" s="18"/>
      <c r="E92" s="18"/>
      <c r="F92" s="18"/>
      <c r="G92" s="18" t="s">
        <v>139</v>
      </c>
      <c r="H92" s="18"/>
      <c r="I92" s="18"/>
      <c r="J92" s="18"/>
      <c r="K92" s="18"/>
      <c r="L92" s="18"/>
      <c r="M92" s="18"/>
      <c r="N92" s="18"/>
    </row>
    <row r="93" spans="1:14" hidden="1">
      <c r="A93" s="18" t="s">
        <v>187</v>
      </c>
      <c r="B93" s="18"/>
      <c r="C93" s="18"/>
      <c r="D93" s="18" t="s">
        <v>188</v>
      </c>
      <c r="E93" s="67" t="s">
        <v>235</v>
      </c>
      <c r="F93" s="25"/>
      <c r="G93" s="18" t="s">
        <v>149</v>
      </c>
      <c r="H93" s="18"/>
      <c r="I93" s="18"/>
      <c r="J93" s="18"/>
      <c r="K93" s="18"/>
      <c r="L93" s="18"/>
      <c r="M93" s="18"/>
      <c r="N93" s="25"/>
    </row>
    <row r="94" spans="1:14" hidden="1">
      <c r="A94" s="18" t="s">
        <v>186</v>
      </c>
      <c r="B94" s="18"/>
      <c r="C94" s="18"/>
      <c r="D94" s="25" t="s">
        <v>221</v>
      </c>
      <c r="E94" s="67" t="s">
        <v>214</v>
      </c>
      <c r="F94" s="25"/>
      <c r="G94" s="18" t="s">
        <v>60</v>
      </c>
      <c r="H94" s="18"/>
      <c r="I94" s="18"/>
      <c r="J94" s="18"/>
      <c r="K94" s="18"/>
      <c r="L94" s="18"/>
      <c r="M94" s="18"/>
      <c r="N94" s="25"/>
    </row>
    <row r="95" spans="1:14" hidden="1">
      <c r="A95" s="18" t="s">
        <v>185</v>
      </c>
      <c r="B95" s="18"/>
      <c r="C95" s="18"/>
      <c r="D95" s="18" t="s">
        <v>189</v>
      </c>
      <c r="E95" s="18"/>
      <c r="F95" s="25"/>
      <c r="G95" s="18" t="s">
        <v>62</v>
      </c>
      <c r="H95" s="18"/>
      <c r="I95" s="18"/>
      <c r="J95" s="18"/>
      <c r="K95" s="18"/>
      <c r="L95" s="18"/>
      <c r="M95" s="18"/>
      <c r="N95" s="25"/>
    </row>
    <row r="96" spans="1:14" hidden="1">
      <c r="A96" s="18" t="s">
        <v>184</v>
      </c>
      <c r="B96" s="18"/>
      <c r="C96" s="18"/>
      <c r="D96" s="18" t="s">
        <v>190</v>
      </c>
      <c r="E96" s="18"/>
      <c r="F96" s="18"/>
      <c r="G96" s="18" t="s">
        <v>191</v>
      </c>
      <c r="H96" s="18"/>
      <c r="I96" s="18"/>
      <c r="J96" s="18"/>
      <c r="K96" s="18"/>
      <c r="L96" s="18"/>
      <c r="M96" s="18"/>
      <c r="N96" s="18"/>
    </row>
    <row r="97" spans="1:14" hidden="1">
      <c r="A97" s="18"/>
      <c r="B97" s="18"/>
      <c r="C97" s="18"/>
      <c r="D97" s="18" t="s">
        <v>187</v>
      </c>
      <c r="E97" s="18"/>
      <c r="F97" s="18"/>
      <c r="G97" s="18" t="s">
        <v>175</v>
      </c>
      <c r="H97" s="18"/>
      <c r="I97" s="18"/>
      <c r="J97" s="18"/>
      <c r="K97" s="18"/>
      <c r="L97" s="18"/>
      <c r="M97" s="18"/>
      <c r="N97" s="18"/>
    </row>
    <row r="98" spans="1:14" hidden="1">
      <c r="A98" s="18"/>
      <c r="B98" s="18"/>
      <c r="C98" s="18"/>
      <c r="D98" s="18" t="s">
        <v>230</v>
      </c>
      <c r="E98" s="18"/>
      <c r="F98" s="18"/>
      <c r="G98" s="18" t="s">
        <v>192</v>
      </c>
      <c r="H98" s="18"/>
      <c r="I98" s="18"/>
      <c r="J98" s="18"/>
      <c r="K98" s="18"/>
      <c r="L98" s="18"/>
      <c r="M98" s="18"/>
      <c r="N98" s="18"/>
    </row>
    <row r="99" spans="1:14" hidden="1">
      <c r="A99" s="18"/>
      <c r="B99" s="18"/>
      <c r="C99" s="18"/>
      <c r="D99" s="18" t="s">
        <v>232</v>
      </c>
      <c r="E99" s="18"/>
      <c r="F99" s="18"/>
      <c r="G99" s="18" t="s">
        <v>61</v>
      </c>
      <c r="H99" s="18"/>
      <c r="I99" s="18"/>
      <c r="J99" s="18"/>
      <c r="K99" s="18"/>
      <c r="L99" s="18"/>
      <c r="M99" s="18"/>
      <c r="N99" s="18"/>
    </row>
    <row r="100" spans="1:14" hidden="1">
      <c r="A100" s="18"/>
      <c r="B100" s="18"/>
      <c r="C100" s="18"/>
      <c r="D100" s="18" t="s">
        <v>233</v>
      </c>
      <c r="E100" s="18"/>
      <c r="F100" s="18"/>
      <c r="G100" s="18" t="s">
        <v>194</v>
      </c>
      <c r="H100" s="18"/>
      <c r="I100" s="18"/>
      <c r="J100" s="18"/>
      <c r="K100" s="18"/>
      <c r="L100" s="18"/>
      <c r="M100" s="18"/>
      <c r="N100" s="18"/>
    </row>
    <row r="101" spans="1:14" hidden="1">
      <c r="A101" s="18"/>
      <c r="B101" s="18"/>
      <c r="C101" s="18"/>
      <c r="D101" s="18" t="s">
        <v>231</v>
      </c>
      <c r="E101" s="18"/>
      <c r="F101" s="18"/>
      <c r="G101" s="18" t="s">
        <v>168</v>
      </c>
      <c r="H101" s="18"/>
      <c r="I101" s="18"/>
      <c r="J101" s="18"/>
      <c r="K101" s="18"/>
      <c r="L101" s="18"/>
      <c r="M101" s="18"/>
      <c r="N101" s="18"/>
    </row>
    <row r="102" spans="1:14" hidden="1">
      <c r="A102" s="18"/>
      <c r="B102" s="18"/>
      <c r="C102" s="18"/>
      <c r="D102" s="18"/>
      <c r="E102" s="18"/>
      <c r="F102" s="18"/>
      <c r="G102" s="18" t="s">
        <v>169</v>
      </c>
      <c r="H102" s="18"/>
      <c r="I102" s="18"/>
      <c r="J102" s="18"/>
      <c r="K102" s="18"/>
      <c r="L102" s="18"/>
      <c r="M102" s="18"/>
      <c r="N102" s="18"/>
    </row>
    <row r="103" spans="1:14" hidden="1">
      <c r="A103" s="18"/>
      <c r="B103" s="18"/>
      <c r="C103" s="18"/>
      <c r="D103" s="18"/>
      <c r="E103" s="18"/>
      <c r="F103" s="18"/>
      <c r="G103" s="18" t="s">
        <v>129</v>
      </c>
      <c r="H103" s="18"/>
      <c r="I103" s="18"/>
      <c r="J103" s="18"/>
      <c r="K103" s="18"/>
      <c r="L103" s="18"/>
      <c r="M103" s="18"/>
      <c r="N103" s="18"/>
    </row>
    <row r="104" spans="1:14" hidden="1">
      <c r="A104" s="18"/>
      <c r="B104" s="18"/>
      <c r="C104" s="18"/>
      <c r="D104" s="18"/>
      <c r="E104" s="18"/>
      <c r="F104" s="18"/>
      <c r="G104" s="18" t="s">
        <v>170</v>
      </c>
      <c r="H104" s="18"/>
      <c r="I104" s="18"/>
      <c r="J104" s="18"/>
      <c r="K104" s="18"/>
      <c r="L104" s="18"/>
      <c r="M104" s="18"/>
      <c r="N104" s="18"/>
    </row>
    <row r="105" spans="1:14" hidden="1">
      <c r="A105" s="18"/>
      <c r="B105" s="18"/>
      <c r="C105" s="18"/>
      <c r="D105" s="18"/>
      <c r="E105" s="18"/>
      <c r="F105" s="18"/>
      <c r="G105" s="18" t="s">
        <v>128</v>
      </c>
      <c r="H105" s="18"/>
      <c r="I105" s="18"/>
      <c r="J105" s="18"/>
      <c r="K105" s="18"/>
      <c r="L105" s="18"/>
      <c r="M105" s="18"/>
      <c r="N105" s="18"/>
    </row>
    <row r="106" spans="1:14" hidden="1">
      <c r="A106" s="18"/>
      <c r="B106" s="18"/>
      <c r="C106" s="18"/>
      <c r="D106" s="18"/>
      <c r="E106" s="18"/>
      <c r="F106" s="18"/>
      <c r="G106" s="18" t="s">
        <v>193</v>
      </c>
      <c r="H106" s="18"/>
      <c r="I106" s="18"/>
      <c r="J106" s="18"/>
      <c r="K106" s="18"/>
      <c r="L106" s="18"/>
      <c r="M106" s="18"/>
      <c r="N106" s="18"/>
    </row>
    <row r="107" spans="1:14" hidden="1">
      <c r="A107" s="18"/>
      <c r="B107" s="18"/>
      <c r="C107" s="18"/>
      <c r="D107" s="18"/>
      <c r="E107" s="18"/>
      <c r="F107" s="18"/>
      <c r="H107" s="18"/>
      <c r="I107" s="18"/>
      <c r="J107" s="18"/>
      <c r="K107" s="18"/>
      <c r="L107" s="18"/>
      <c r="M107" s="18"/>
      <c r="N107" s="18"/>
    </row>
    <row r="108" spans="1:14" hidden="1">
      <c r="A108" s="25"/>
      <c r="B108" s="25"/>
      <c r="C108" s="25"/>
      <c r="D108" s="25"/>
      <c r="E108" s="25"/>
      <c r="F108" s="25"/>
      <c r="G108" s="25"/>
      <c r="H108" s="25"/>
      <c r="I108" s="25"/>
      <c r="J108" s="25"/>
      <c r="K108" s="25"/>
      <c r="L108" s="25"/>
      <c r="M108" s="25"/>
      <c r="N108" s="25"/>
    </row>
    <row r="109" spans="1:14" hidden="1">
      <c r="A109" s="25"/>
      <c r="B109" s="25"/>
      <c r="C109" s="25"/>
      <c r="D109" s="25"/>
      <c r="E109" s="25"/>
      <c r="F109" s="25"/>
      <c r="G109" s="25"/>
      <c r="H109" s="25"/>
      <c r="I109" s="25"/>
      <c r="J109" s="25"/>
      <c r="K109" s="25"/>
      <c r="L109" s="25"/>
      <c r="M109" s="25"/>
      <c r="N109" s="25"/>
    </row>
    <row r="110" spans="1:14" hidden="1">
      <c r="A110" s="25"/>
      <c r="B110" s="25"/>
      <c r="C110" s="25"/>
      <c r="D110" s="25"/>
      <c r="E110" s="25"/>
      <c r="F110" s="25"/>
      <c r="G110" s="25"/>
      <c r="H110" s="25"/>
      <c r="I110" s="25"/>
      <c r="J110" s="25"/>
      <c r="K110" s="25"/>
      <c r="L110" s="25"/>
      <c r="M110" s="25"/>
      <c r="N110" s="25"/>
    </row>
    <row r="111" spans="1:14" hidden="1">
      <c r="A111" s="25"/>
      <c r="B111" s="25"/>
      <c r="C111" s="25"/>
      <c r="D111" s="25"/>
      <c r="E111" s="25"/>
      <c r="F111" s="25"/>
      <c r="G111" s="25"/>
      <c r="H111" s="25"/>
      <c r="I111" s="25"/>
      <c r="J111" s="25"/>
      <c r="K111" s="25"/>
      <c r="L111" s="25"/>
      <c r="M111" s="25"/>
      <c r="N111" s="25"/>
    </row>
    <row r="112" spans="1:14" hidden="1">
      <c r="A112" s="25"/>
      <c r="B112" s="25"/>
      <c r="C112" s="25"/>
      <c r="D112" s="25"/>
      <c r="E112" s="25"/>
      <c r="F112" s="25"/>
      <c r="G112" s="25"/>
      <c r="H112" s="25"/>
      <c r="I112" s="25"/>
      <c r="J112" s="25"/>
      <c r="K112" s="25"/>
      <c r="L112" s="25"/>
      <c r="M112" s="25"/>
      <c r="N112" s="25"/>
    </row>
    <row r="113" spans="1:14" hidden="1">
      <c r="A113" s="25"/>
      <c r="B113" s="25"/>
      <c r="C113" s="25"/>
      <c r="D113" s="25"/>
      <c r="E113" s="25"/>
      <c r="F113" s="25"/>
      <c r="G113" s="25"/>
      <c r="H113" s="25"/>
      <c r="I113" s="25"/>
      <c r="J113" s="25"/>
      <c r="K113" s="25"/>
      <c r="L113" s="25"/>
      <c r="M113" s="25"/>
      <c r="N113" s="25"/>
    </row>
    <row r="114" spans="1:14" hidden="1"/>
  </sheetData>
  <customSheetViews>
    <customSheetView guid="{A2BF9D10-A07A-40F9-90D6-D28A952646B8}" showPageBreaks="1" fitToPage="1" printArea="1" showRuler="0">
      <selection sqref="A1:N1"/>
      <pageMargins left="0.27559055118110237" right="0.27559055118110237" top="0.39370078740157483" bottom="0.39370078740157483" header="0.19685039370078741" footer="0.19685039370078741"/>
      <printOptions horizontalCentered="1" verticalCentered="1"/>
      <pageSetup paperSize="9" scale="80" orientation="portrait" cellComments="asDisplayed" r:id="rId1"/>
      <headerFooter alignWithMargins="0"/>
    </customSheetView>
  </customSheetViews>
  <mergeCells count="71">
    <mergeCell ref="A64:N65"/>
    <mergeCell ref="E31:I31"/>
    <mergeCell ref="E34:I34"/>
    <mergeCell ref="J33:L33"/>
    <mergeCell ref="J32:L32"/>
    <mergeCell ref="M31:N31"/>
    <mergeCell ref="D55:G55"/>
    <mergeCell ref="D57:G57"/>
    <mergeCell ref="A58:N58"/>
    <mergeCell ref="D56:G56"/>
    <mergeCell ref="A31:D31"/>
    <mergeCell ref="J31:L31"/>
    <mergeCell ref="C62:G62"/>
    <mergeCell ref="K62:M62"/>
    <mergeCell ref="C63:G63"/>
    <mergeCell ref="K63:M63"/>
    <mergeCell ref="L57:M57"/>
    <mergeCell ref="J30:L30"/>
    <mergeCell ref="A30:D30"/>
    <mergeCell ref="A47:N47"/>
    <mergeCell ref="C45:N45"/>
    <mergeCell ref="A34:D34"/>
    <mergeCell ref="J35:L35"/>
    <mergeCell ref="M35:N35"/>
    <mergeCell ref="A43:N43"/>
    <mergeCell ref="A44:N44"/>
    <mergeCell ref="E22:N22"/>
    <mergeCell ref="A22:B22"/>
    <mergeCell ref="E4:N4"/>
    <mergeCell ref="E10:N10"/>
    <mergeCell ref="E12:N12"/>
    <mergeCell ref="M27:N27"/>
    <mergeCell ref="E28:I28"/>
    <mergeCell ref="M28:N28"/>
    <mergeCell ref="E29:I29"/>
    <mergeCell ref="M26:N26"/>
    <mergeCell ref="E27:I27"/>
    <mergeCell ref="J27:L27"/>
    <mergeCell ref="J28:L28"/>
    <mergeCell ref="A66:N66"/>
    <mergeCell ref="A32:D32"/>
    <mergeCell ref="A33:D33"/>
    <mergeCell ref="E32:I32"/>
    <mergeCell ref="E33:I33"/>
    <mergeCell ref="M32:N32"/>
    <mergeCell ref="M33:N33"/>
    <mergeCell ref="M34:N34"/>
    <mergeCell ref="A37:N38"/>
    <mergeCell ref="E35:I35"/>
    <mergeCell ref="L55:M55"/>
    <mergeCell ref="L56:M56"/>
    <mergeCell ref="A35:D35"/>
    <mergeCell ref="J34:L34"/>
    <mergeCell ref="L54:M54"/>
    <mergeCell ref="D54:G54"/>
    <mergeCell ref="A27:D27"/>
    <mergeCell ref="M30:N30"/>
    <mergeCell ref="M2:N2"/>
    <mergeCell ref="A6:B6"/>
    <mergeCell ref="E6:N6"/>
    <mergeCell ref="E8:N8"/>
    <mergeCell ref="A14:B14"/>
    <mergeCell ref="E14:N14"/>
    <mergeCell ref="E16:N16"/>
    <mergeCell ref="E18:N18"/>
    <mergeCell ref="E20:N20"/>
    <mergeCell ref="E30:I30"/>
    <mergeCell ref="M29:N29"/>
    <mergeCell ref="A29:D29"/>
    <mergeCell ref="J29:L29"/>
    <mergeCell ref="A28:D28"/>
  </mergeCells>
  <phoneticPr fontId="24" type="noConversion"/>
  <conditionalFormatting sqref="A44:N44">
    <cfRule type="cellIs" dxfId="36" priority="12" stopIfTrue="1" operator="equal">
      <formula>0</formula>
    </cfRule>
  </conditionalFormatting>
  <conditionalFormatting sqref="A22">
    <cfRule type="expression" dxfId="35" priority="10" stopIfTrue="1">
      <formula>$A$22=""</formula>
    </cfRule>
  </conditionalFormatting>
  <conditionalFormatting sqref="E22:N22">
    <cfRule type="expression" dxfId="34" priority="1" stopIfTrue="1">
      <formula>$A$22=""</formula>
    </cfRule>
  </conditionalFormatting>
  <dataValidations xWindow="894" yWindow="455" count="4">
    <dataValidation type="list" allowBlank="1" showInputMessage="1" errorTitle="Select from List" error="An option must be selected from the drop down list._x000a_CLICK CANCEL TO RE-ENTER" prompt="Please select an option from the drop down list." sqref="C63:G63">
      <formula1>$A$92:$A$96</formula1>
    </dataValidation>
    <dataValidation type="list" errorStyle="warning" allowBlank="1" showInputMessage="1" error="MUST be certified by President/Chairperson/CEO, and one (1) other person from the drop down list." prompt="Please select an option from the drop down list." sqref="L57:M57">
      <formula1>$D$92:$D$99</formula1>
    </dataValidation>
    <dataValidation type="list" allowBlank="1" showInputMessage="1" prompt="Please type address or select &quot;Same as Postal&quot; from drop down list." sqref="E10:M10">
      <formula1>$E$92:$E$93</formula1>
    </dataValidation>
    <dataValidation type="list" allowBlank="1" showInputMessage="1" prompt="Please type address or select comment from the drop down list." sqref="E18:M18">
      <formula1>$E$92:$E$94</formula1>
    </dataValidation>
  </dataValidations>
  <hyperlinks>
    <hyperlink ref="A66" r:id="rId2"/>
  </hyperlinks>
  <printOptions horizontalCentered="1" verticalCentered="1"/>
  <pageMargins left="0.23622047244094491" right="0.23622047244094491" top="0.74803149606299213" bottom="0.74803149606299213" header="0.31496062992125984" footer="0.31496062992125984"/>
  <pageSetup paperSize="9" scale="70" orientation="portrait" cellComments="asDisplayed" r:id="rId3"/>
  <headerFooter alignWithMargins="0"/>
  <ignoredErrors>
    <ignoredError sqref="A44" unlockedFormula="1"/>
  </ignoredErrors>
  <drawing r:id="rId4"/>
  <extLst>
    <ext xmlns:x14="http://schemas.microsoft.com/office/spreadsheetml/2009/9/main" uri="{CCE6A557-97BC-4b89-ADB6-D9C93CAAB3DF}">
      <x14:dataValidations xmlns:xm="http://schemas.microsoft.com/office/excel/2006/main" xWindow="894" yWindow="455" count="2">
        <x14:dataValidation type="list" allowBlank="1" showInputMessage="1" showErrorMessage="1">
          <x14:formula1>
            <xm:f>'Import Table'!$N$2:$N$15</xm:f>
          </x14:formula1>
          <xm:sqref>E20:N20</xm:sqref>
        </x14:dataValidation>
        <x14:dataValidation type="list" allowBlank="1" showInputMessage="1" showErrorMessage="1">
          <x14:formula1>
            <xm:f>'Import Table'!$P$2:$P$11</xm:f>
          </x14:formula1>
          <xm:sqref>K2:M2</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0000"/>
  </sheetPr>
  <dimension ref="A1:P230"/>
  <sheetViews>
    <sheetView topLeftCell="A4" zoomScale="85" zoomScaleNormal="85" workbookViewId="0">
      <selection activeCell="D24" sqref="D24"/>
    </sheetView>
  </sheetViews>
  <sheetFormatPr defaultRowHeight="14.45" customHeight="1"/>
  <cols>
    <col min="1" max="1" width="48" style="15" customWidth="1"/>
    <col min="2" max="2" width="27.85546875" customWidth="1"/>
    <col min="3" max="3" width="38.28515625" style="425" customWidth="1"/>
    <col min="4" max="4" width="39.5703125" customWidth="1"/>
    <col min="5" max="5" width="18.28515625" style="432" customWidth="1"/>
    <col min="6" max="6" width="49.7109375" style="433" customWidth="1"/>
    <col min="7" max="7" width="45.42578125" style="433" customWidth="1"/>
    <col min="8" max="8" width="29.7109375" style="433" customWidth="1"/>
    <col min="9" max="12" width="28.42578125" style="368" customWidth="1"/>
    <col min="13" max="13" width="28.42578125" style="5" customWidth="1"/>
    <col min="14" max="14" width="42.28515625" style="5" customWidth="1"/>
    <col min="16" max="16" width="16" customWidth="1"/>
    <col min="17" max="17" width="16.42578125" customWidth="1"/>
  </cols>
  <sheetData>
    <row r="1" spans="1:16" ht="14.45" customHeight="1">
      <c r="A1" s="298" t="s">
        <v>354</v>
      </c>
      <c r="B1" s="289"/>
      <c r="C1"/>
      <c r="N1" s="347" t="s">
        <v>366</v>
      </c>
      <c r="O1" s="289"/>
      <c r="P1" s="289" t="s">
        <v>359</v>
      </c>
    </row>
    <row r="2" spans="1:16" ht="14.45" customHeight="1">
      <c r="A2" s="236" t="s">
        <v>355</v>
      </c>
      <c r="B2" s="378">
        <f>'Cover Sheet'!E4</f>
        <v>0</v>
      </c>
      <c r="C2"/>
      <c r="E2" s="691" t="s">
        <v>690</v>
      </c>
      <c r="F2" s="692"/>
      <c r="N2" s="16" t="s">
        <v>139</v>
      </c>
      <c r="O2" s="374" t="s">
        <v>138</v>
      </c>
      <c r="P2" s="17" t="s">
        <v>473</v>
      </c>
    </row>
    <row r="3" spans="1:16" ht="14.45" customHeight="1">
      <c r="A3" s="236" t="s">
        <v>356</v>
      </c>
      <c r="B3" s="378">
        <f>'Cover Sheet'!E12</f>
        <v>0</v>
      </c>
      <c r="C3"/>
      <c r="E3" s="693" t="s">
        <v>616</v>
      </c>
      <c r="F3" s="692"/>
      <c r="N3" s="16" t="s">
        <v>148</v>
      </c>
      <c r="O3" s="374" t="s">
        <v>172</v>
      </c>
      <c r="P3" t="s">
        <v>474</v>
      </c>
    </row>
    <row r="4" spans="1:16" ht="14.45" customHeight="1">
      <c r="A4" s="236" t="s">
        <v>357</v>
      </c>
      <c r="B4" s="337"/>
      <c r="C4"/>
      <c r="E4" s="694" t="s">
        <v>617</v>
      </c>
      <c r="F4" s="695"/>
      <c r="N4" s="16" t="s">
        <v>240</v>
      </c>
      <c r="O4" s="374" t="s">
        <v>67</v>
      </c>
      <c r="P4" t="s">
        <v>475</v>
      </c>
    </row>
    <row r="5" spans="1:16" ht="14.45" customHeight="1">
      <c r="A5" s="236" t="s">
        <v>358</v>
      </c>
      <c r="B5" s="379" t="str">
        <f>IF('Cover Sheet'!E20="","",IF('Cover Sheet'!E20="(Other)",'Cover Sheet'!H22,VLOOKUP('Cover Sheet'!E20,'Import Table'!N1:O15,2,FALSE)))</f>
        <v/>
      </c>
      <c r="C5"/>
      <c r="E5" s="434" t="s">
        <v>697</v>
      </c>
      <c r="F5" s="435"/>
      <c r="N5" s="16" t="s">
        <v>147</v>
      </c>
      <c r="O5" s="375" t="s">
        <v>69</v>
      </c>
      <c r="P5" t="s">
        <v>476</v>
      </c>
    </row>
    <row r="6" spans="1:16" ht="14.45" customHeight="1">
      <c r="A6" s="236" t="s">
        <v>359</v>
      </c>
      <c r="B6" s="378" t="str">
        <f>'Cover Sheet'!M2</f>
        <v>2016-2017</v>
      </c>
      <c r="C6"/>
      <c r="N6" s="16" t="s">
        <v>363</v>
      </c>
      <c r="O6" s="375" t="s">
        <v>367</v>
      </c>
      <c r="P6" t="s">
        <v>477</v>
      </c>
    </row>
    <row r="7" spans="1:16" ht="14.45" customHeight="1">
      <c r="A7" s="299" t="s">
        <v>360</v>
      </c>
      <c r="B7" s="338" t="s">
        <v>533</v>
      </c>
      <c r="C7"/>
      <c r="N7" s="348" t="s">
        <v>175</v>
      </c>
      <c r="O7" s="375" t="s">
        <v>532</v>
      </c>
      <c r="P7" t="s">
        <v>478</v>
      </c>
    </row>
    <row r="8" spans="1:16" ht="14.45" customHeight="1">
      <c r="A8" s="236" t="s">
        <v>361</v>
      </c>
      <c r="B8" s="338" t="s">
        <v>533</v>
      </c>
      <c r="C8"/>
      <c r="N8" s="16" t="s">
        <v>362</v>
      </c>
      <c r="O8" s="375" t="s">
        <v>263</v>
      </c>
      <c r="P8" t="s">
        <v>479</v>
      </c>
    </row>
    <row r="9" spans="1:16" ht="14.45" customHeight="1">
      <c r="A9" s="300" t="s">
        <v>512</v>
      </c>
      <c r="B9" s="498"/>
      <c r="C9"/>
      <c r="M9" s="294"/>
      <c r="N9" s="16" t="s">
        <v>364</v>
      </c>
      <c r="O9" s="375" t="s">
        <v>68</v>
      </c>
      <c r="P9" t="s">
        <v>480</v>
      </c>
    </row>
    <row r="10" spans="1:16" ht="14.45" customHeight="1">
      <c r="M10" s="294"/>
      <c r="N10" s="16" t="s">
        <v>332</v>
      </c>
      <c r="O10" s="375" t="s">
        <v>331</v>
      </c>
      <c r="P10" t="s">
        <v>481</v>
      </c>
    </row>
    <row r="11" spans="1:16" ht="27.6" customHeight="1">
      <c r="D11" s="492" t="s">
        <v>695</v>
      </c>
      <c r="E11" s="696" t="s">
        <v>689</v>
      </c>
      <c r="F11" s="697"/>
      <c r="G11" s="697"/>
      <c r="H11" s="697"/>
      <c r="I11" s="464"/>
      <c r="J11" s="464"/>
      <c r="K11" s="464"/>
      <c r="L11" s="464"/>
      <c r="M11" s="294"/>
      <c r="N11" s="348" t="s">
        <v>129</v>
      </c>
      <c r="O11" s="375" t="s">
        <v>531</v>
      </c>
      <c r="P11" t="s">
        <v>482</v>
      </c>
    </row>
    <row r="12" spans="1:16" ht="14.45" customHeight="1">
      <c r="A12" s="301" t="s">
        <v>486</v>
      </c>
      <c r="B12" s="297"/>
      <c r="C12" s="426"/>
      <c r="E12" s="436" t="s">
        <v>534</v>
      </c>
      <c r="F12" s="436" t="s">
        <v>485</v>
      </c>
      <c r="G12" s="436" t="s">
        <v>485</v>
      </c>
      <c r="H12" s="436" t="s">
        <v>485</v>
      </c>
      <c r="I12" s="358" t="s">
        <v>618</v>
      </c>
      <c r="J12" s="358" t="s">
        <v>619</v>
      </c>
      <c r="K12" s="358" t="s">
        <v>620</v>
      </c>
      <c r="L12" s="358" t="s">
        <v>621</v>
      </c>
      <c r="M12" s="294"/>
      <c r="N12" s="16" t="s">
        <v>176</v>
      </c>
      <c r="O12" s="375" t="s">
        <v>228</v>
      </c>
    </row>
    <row r="13" spans="1:16" ht="14.45" customHeight="1">
      <c r="A13" s="302" t="s">
        <v>368</v>
      </c>
      <c r="B13" s="290"/>
      <c r="C13" s="427" t="s">
        <v>178</v>
      </c>
      <c r="E13" s="437"/>
      <c r="F13" s="438"/>
      <c r="G13" s="438"/>
      <c r="H13" s="438"/>
      <c r="I13" s="380"/>
      <c r="J13" s="380"/>
      <c r="K13" s="380"/>
      <c r="L13" s="380"/>
      <c r="M13" s="294"/>
      <c r="N13" s="16" t="s">
        <v>127</v>
      </c>
      <c r="O13" s="375" t="s">
        <v>126</v>
      </c>
    </row>
    <row r="14" spans="1:16" ht="14.45" customHeight="1">
      <c r="A14" s="303" t="s">
        <v>334</v>
      </c>
      <c r="B14" s="376">
        <f>INDEX('Receipt &amp; Expenditure'!A:G,MATCH(F14,'Receipt &amp; Expenditure'!B:B,0),3)</f>
        <v>0</v>
      </c>
      <c r="C14" s="423" t="str">
        <f>'Receipt &amp; Expenditure'!G7</f>
        <v xml:space="preserve">  </v>
      </c>
      <c r="D14" t="s">
        <v>692</v>
      </c>
      <c r="E14" s="437" t="s">
        <v>226</v>
      </c>
      <c r="F14" s="438" t="s">
        <v>334</v>
      </c>
      <c r="G14" s="438"/>
      <c r="H14" s="438"/>
      <c r="I14" s="380"/>
      <c r="J14" s="380"/>
      <c r="K14" s="380"/>
      <c r="L14" s="380"/>
      <c r="M14" s="294"/>
      <c r="N14" s="348" t="s">
        <v>193</v>
      </c>
      <c r="O14" s="375" t="s">
        <v>530</v>
      </c>
    </row>
    <row r="15" spans="1:16" ht="14.45" customHeight="1">
      <c r="A15" s="303" t="s">
        <v>335</v>
      </c>
      <c r="B15" s="376">
        <f>INDEX('Receipt &amp; Expenditure'!A:G,MATCH(F15,'Receipt &amp; Expenditure'!B:B,0),3)</f>
        <v>0</v>
      </c>
      <c r="C15" s="423" t="str">
        <f>'Receipt &amp; Expenditure'!G8</f>
        <v xml:space="preserve">  </v>
      </c>
      <c r="D15" t="s">
        <v>692</v>
      </c>
      <c r="E15" s="437" t="s">
        <v>219</v>
      </c>
      <c r="F15" s="438" t="s">
        <v>335</v>
      </c>
      <c r="G15" s="438"/>
      <c r="H15" s="438"/>
      <c r="I15" s="380"/>
      <c r="J15" s="380"/>
      <c r="K15" s="380"/>
      <c r="L15" s="380"/>
      <c r="M15" s="294"/>
      <c r="N15" s="16" t="s">
        <v>365</v>
      </c>
      <c r="O15" s="13">
        <f>'Cover Sheet'!E22</f>
        <v>0</v>
      </c>
    </row>
    <row r="16" spans="1:16" ht="14.45" customHeight="1">
      <c r="A16" s="422" t="s">
        <v>674</v>
      </c>
      <c r="B16" s="376">
        <v>0</v>
      </c>
      <c r="C16" s="423"/>
      <c r="D16" t="s">
        <v>692</v>
      </c>
      <c r="E16" s="480" t="s">
        <v>533</v>
      </c>
      <c r="F16" s="439" t="s">
        <v>533</v>
      </c>
      <c r="G16" s="439"/>
      <c r="H16" s="439"/>
      <c r="I16" s="380"/>
      <c r="J16" s="380"/>
      <c r="K16" s="380"/>
      <c r="L16" s="380"/>
      <c r="M16" s="294"/>
      <c r="N16" s="16"/>
      <c r="O16" s="13"/>
    </row>
    <row r="17" spans="1:13" ht="14.45" customHeight="1">
      <c r="A17" s="304" t="s">
        <v>369</v>
      </c>
      <c r="B17" s="291">
        <f>SUM(B14:B15)</f>
        <v>0</v>
      </c>
      <c r="D17" t="s">
        <v>693</v>
      </c>
      <c r="I17" s="369"/>
      <c r="J17" s="369"/>
      <c r="K17" s="369"/>
      <c r="L17" s="369"/>
      <c r="M17" s="294"/>
    </row>
    <row r="18" spans="1:13" ht="14.45" customHeight="1">
      <c r="A18" s="302" t="s">
        <v>370</v>
      </c>
      <c r="B18" s="290"/>
      <c r="C18" s="427" t="s">
        <v>178</v>
      </c>
      <c r="I18" s="369"/>
      <c r="J18" s="369"/>
      <c r="K18" s="369"/>
      <c r="L18" s="369"/>
      <c r="M18" s="294"/>
    </row>
    <row r="19" spans="1:13" ht="14.45" customHeight="1">
      <c r="A19" s="236" t="s">
        <v>371</v>
      </c>
      <c r="B19" s="376">
        <f>INDEX('Receipt &amp; Expenditure'!A:G,MATCH(F19,'Receipt &amp; Expenditure'!B:B,0),3)</f>
        <v>0</v>
      </c>
      <c r="C19" s="423" t="str">
        <f>'Receipt &amp; Expenditure'!G11</f>
        <v xml:space="preserve">  </v>
      </c>
      <c r="D19" t="s">
        <v>692</v>
      </c>
      <c r="E19" s="437" t="s">
        <v>227</v>
      </c>
      <c r="F19" s="440" t="s">
        <v>337</v>
      </c>
      <c r="G19" s="440"/>
      <c r="H19" s="440"/>
      <c r="I19" s="381"/>
      <c r="J19" s="381"/>
      <c r="K19" s="381"/>
      <c r="L19" s="381"/>
      <c r="M19" s="294"/>
    </row>
    <row r="20" spans="1:13" ht="14.45" customHeight="1">
      <c r="A20" s="236" t="s">
        <v>372</v>
      </c>
      <c r="B20" s="376">
        <f>INDEX('Receipt &amp; Expenditure'!A:G,MATCH(F20,'Receipt &amp; Expenditure'!B:B,0),3)</f>
        <v>0</v>
      </c>
      <c r="C20" s="423" t="str">
        <f>'Receipt &amp; Expenditure'!G9</f>
        <v xml:space="preserve">  </v>
      </c>
      <c r="D20" t="s">
        <v>692</v>
      </c>
      <c r="E20" s="437" t="s">
        <v>18</v>
      </c>
      <c r="F20" s="438" t="s">
        <v>336</v>
      </c>
      <c r="G20" s="440"/>
      <c r="H20" s="440"/>
      <c r="I20" s="381"/>
      <c r="J20" s="381"/>
      <c r="K20" s="381"/>
      <c r="L20" s="381"/>
      <c r="M20" s="294"/>
    </row>
    <row r="21" spans="1:13" ht="14.45" customHeight="1">
      <c r="A21" s="236" t="s">
        <v>373</v>
      </c>
      <c r="B21" s="376">
        <f>INDEX('Receipt &amp; Expenditure'!A:G,MATCH(F21,'Receipt &amp; Expenditure'!B:B,0),3)</f>
        <v>0</v>
      </c>
      <c r="C21" s="423" t="str">
        <f>'Receipt &amp; Expenditure'!G12</f>
        <v xml:space="preserve">  </v>
      </c>
      <c r="D21" t="s">
        <v>692</v>
      </c>
      <c r="E21" s="437" t="s">
        <v>244</v>
      </c>
      <c r="F21" s="438" t="s">
        <v>245</v>
      </c>
      <c r="G21" s="440"/>
      <c r="H21" s="440"/>
      <c r="I21" s="381"/>
      <c r="J21" s="381"/>
      <c r="K21" s="381"/>
      <c r="L21" s="381"/>
      <c r="M21" s="294"/>
    </row>
    <row r="22" spans="1:13" ht="14.45" customHeight="1">
      <c r="A22" s="236" t="s">
        <v>374</v>
      </c>
      <c r="B22" s="376">
        <f>INDEX('Receipt &amp; Expenditure'!A:G,MATCH(F22,'Receipt &amp; Expenditure'!B:B,0),3)</f>
        <v>0</v>
      </c>
      <c r="C22" s="423" t="str">
        <f>'Receipt &amp; Expenditure'!G10</f>
        <v xml:space="preserve">  </v>
      </c>
      <c r="D22" t="s">
        <v>692</v>
      </c>
      <c r="E22" s="437" t="s">
        <v>25</v>
      </c>
      <c r="F22" s="438" t="s">
        <v>338</v>
      </c>
      <c r="G22" s="440"/>
      <c r="H22" s="440"/>
      <c r="I22" s="381"/>
      <c r="J22" s="381"/>
      <c r="K22" s="381"/>
      <c r="L22" s="381"/>
      <c r="M22" s="294"/>
    </row>
    <row r="23" spans="1:13" ht="14.45" customHeight="1">
      <c r="A23" s="236" t="s">
        <v>376</v>
      </c>
      <c r="B23" s="376">
        <f>INDEX('Receipt &amp; Expenditure'!A:G,MATCH(F23,'Receipt &amp; Expenditure'!B:B,0),3)</f>
        <v>0</v>
      </c>
      <c r="C23" s="423" t="str">
        <f>'Receipt &amp; Expenditure'!G13</f>
        <v xml:space="preserve">  </v>
      </c>
      <c r="D23" t="s">
        <v>692</v>
      </c>
      <c r="E23" s="437" t="s">
        <v>159</v>
      </c>
      <c r="F23" s="441" t="s">
        <v>575</v>
      </c>
      <c r="G23" s="440"/>
      <c r="H23" s="440"/>
      <c r="I23" s="381"/>
      <c r="J23" s="381"/>
      <c r="K23" s="381"/>
      <c r="L23" s="381"/>
      <c r="M23" s="294"/>
    </row>
    <row r="24" spans="1:13" ht="14.45" customHeight="1">
      <c r="A24" s="304" t="s">
        <v>377</v>
      </c>
      <c r="B24" s="291">
        <f>SUM(B19:B23)</f>
        <v>0</v>
      </c>
      <c r="D24" t="s">
        <v>693</v>
      </c>
      <c r="I24" s="369"/>
      <c r="J24" s="369"/>
      <c r="K24" s="369"/>
      <c r="L24" s="369"/>
      <c r="M24" s="294"/>
    </row>
    <row r="25" spans="1:13" ht="14.45" customHeight="1">
      <c r="A25" s="302" t="s">
        <v>378</v>
      </c>
      <c r="B25" s="290"/>
      <c r="C25" s="427" t="s">
        <v>178</v>
      </c>
      <c r="I25" s="369"/>
      <c r="J25" s="369"/>
      <c r="K25" s="369"/>
      <c r="L25" s="369"/>
      <c r="M25" s="294"/>
    </row>
    <row r="26" spans="1:13" ht="14.45" customHeight="1">
      <c r="A26" s="236" t="s">
        <v>379</v>
      </c>
      <c r="B26" s="376">
        <f>INDEX('Receipt &amp; Expenditure'!A:G,MATCH(F26,'Receipt &amp; Expenditure'!B:B,0),3)</f>
        <v>0</v>
      </c>
      <c r="C26" s="423" t="str">
        <f>'Receipt &amp; Expenditure'!G18</f>
        <v xml:space="preserve">  </v>
      </c>
      <c r="D26" t="s">
        <v>692</v>
      </c>
      <c r="E26" s="437" t="s">
        <v>213</v>
      </c>
      <c r="F26" s="438" t="s">
        <v>95</v>
      </c>
      <c r="G26" s="440"/>
      <c r="H26" s="440"/>
      <c r="I26" s="381"/>
      <c r="J26" s="381"/>
      <c r="K26" s="381"/>
      <c r="L26" s="381"/>
      <c r="M26" s="294"/>
    </row>
    <row r="27" spans="1:13" ht="14.45" customHeight="1">
      <c r="A27" s="236" t="s">
        <v>380</v>
      </c>
      <c r="B27" s="376">
        <f>INDEX('Receipt &amp; Expenditure'!A:G,MATCH(F27,'Receipt &amp; Expenditure'!B:B,0),3)+INDEX('Receipt &amp; Expenditure'!A:G,MATCH(G27,'Receipt &amp; Expenditure'!B:B,0),3)</f>
        <v>0</v>
      </c>
      <c r="C27" s="423" t="str">
        <f>'Receipt &amp; Expenditure'!G19&amp;"- "&amp;'Receipt &amp; Expenditure'!G30</f>
        <v xml:space="preserve">  -   </v>
      </c>
      <c r="D27" t="s">
        <v>692</v>
      </c>
      <c r="E27" s="437" t="s">
        <v>204</v>
      </c>
      <c r="F27" s="438" t="s">
        <v>94</v>
      </c>
      <c r="G27" s="438" t="s">
        <v>265</v>
      </c>
      <c r="H27" s="438"/>
      <c r="I27" s="380"/>
      <c r="J27" s="380"/>
      <c r="K27" s="380"/>
      <c r="L27" s="380"/>
      <c r="M27" s="357"/>
    </row>
    <row r="28" spans="1:13" ht="14.45" customHeight="1">
      <c r="A28" s="236" t="s">
        <v>381</v>
      </c>
      <c r="B28" s="376">
        <f>INDEX('Receipt &amp; Expenditure'!A:G,MATCH(F28,'Receipt &amp; Expenditure'!B:B,0),3)</f>
        <v>0</v>
      </c>
      <c r="C28" s="423" t="str">
        <f>'Receipt &amp; Expenditure'!G21</f>
        <v xml:space="preserve">  </v>
      </c>
      <c r="D28" t="s">
        <v>692</v>
      </c>
      <c r="E28" s="437" t="s">
        <v>212</v>
      </c>
      <c r="F28" s="438" t="s">
        <v>1</v>
      </c>
      <c r="G28" s="438"/>
      <c r="H28" s="438"/>
      <c r="I28" s="380"/>
      <c r="J28" s="380"/>
      <c r="K28" s="380"/>
      <c r="L28" s="380"/>
      <c r="M28" s="357"/>
    </row>
    <row r="29" spans="1:13" ht="14.45" customHeight="1">
      <c r="A29" s="236" t="s">
        <v>382</v>
      </c>
      <c r="B29" s="376">
        <f>INDEX('Receipt &amp; Expenditure'!A:G,MATCH(F29,'Receipt &amp; Expenditure'!B:B,0),3)</f>
        <v>0</v>
      </c>
      <c r="C29" s="423" t="str">
        <f>'Receipt &amp; Expenditure'!G22</f>
        <v xml:space="preserve">  </v>
      </c>
      <c r="D29" t="s">
        <v>692</v>
      </c>
      <c r="E29" s="437" t="s">
        <v>211</v>
      </c>
      <c r="F29" s="438" t="s">
        <v>2</v>
      </c>
      <c r="G29" s="438"/>
      <c r="H29" s="438"/>
      <c r="I29" s="380"/>
      <c r="J29" s="380"/>
      <c r="K29" s="380"/>
      <c r="L29" s="380"/>
      <c r="M29" s="357"/>
    </row>
    <row r="30" spans="1:13" ht="14.45" customHeight="1">
      <c r="A30" s="305" t="s">
        <v>383</v>
      </c>
      <c r="B30" s="376">
        <f>INDEX('Receipt &amp; Expenditure'!A:G,MATCH(F30,'Receipt &amp; Expenditure'!B:B,0),3)</f>
        <v>0</v>
      </c>
      <c r="C30" s="423" t="str">
        <f>'Receipt &amp; Expenditure'!G23</f>
        <v xml:space="preserve">  </v>
      </c>
      <c r="D30" t="s">
        <v>692</v>
      </c>
      <c r="E30" s="442" t="s">
        <v>260</v>
      </c>
      <c r="F30" s="443" t="s">
        <v>487</v>
      </c>
      <c r="G30" s="443"/>
      <c r="H30" s="443"/>
      <c r="I30" s="382"/>
      <c r="J30" s="382"/>
      <c r="K30" s="382"/>
      <c r="L30" s="382"/>
      <c r="M30" s="348"/>
    </row>
    <row r="31" spans="1:13" ht="14.45" customHeight="1">
      <c r="A31" s="305" t="s">
        <v>384</v>
      </c>
      <c r="B31" s="376">
        <f>INDEX('Receipt &amp; Expenditure'!A:G,MATCH(F31,'Receipt &amp; Expenditure'!B:B,0),3)</f>
        <v>0</v>
      </c>
      <c r="C31" s="423" t="str">
        <f>'Receipt &amp; Expenditure'!G24</f>
        <v xml:space="preserve">  </v>
      </c>
      <c r="D31" t="s">
        <v>692</v>
      </c>
      <c r="E31" s="442" t="s">
        <v>260</v>
      </c>
      <c r="F31" s="443" t="s">
        <v>488</v>
      </c>
      <c r="G31" s="443"/>
      <c r="H31" s="443"/>
      <c r="I31" s="382"/>
      <c r="J31" s="382"/>
      <c r="K31" s="382"/>
      <c r="L31" s="382"/>
      <c r="M31" s="348"/>
    </row>
    <row r="32" spans="1:13" ht="14.45" customHeight="1">
      <c r="A32" s="305" t="s">
        <v>536</v>
      </c>
      <c r="B32" s="376">
        <f>INDEX('Receipt &amp; Expenditure'!A:G,MATCH(F32,'Receipt &amp; Expenditure'!B:B,0),3)</f>
        <v>0</v>
      </c>
      <c r="C32" s="423" t="str">
        <f>'Receipt &amp; Expenditure'!G20</f>
        <v xml:space="preserve">  </v>
      </c>
      <c r="D32" t="s">
        <v>692</v>
      </c>
      <c r="E32" s="444" t="s">
        <v>160</v>
      </c>
      <c r="F32" s="445" t="s">
        <v>0</v>
      </c>
      <c r="G32" s="443"/>
      <c r="H32" s="443"/>
      <c r="I32" s="382"/>
      <c r="J32" s="382"/>
      <c r="K32" s="382"/>
      <c r="L32" s="382"/>
      <c r="M32" s="348"/>
    </row>
    <row r="33" spans="1:16" ht="14.45" customHeight="1">
      <c r="A33" s="363" t="s">
        <v>316</v>
      </c>
      <c r="B33" s="376">
        <f>INDEX('Receipt &amp; Expenditure'!A:G,MATCH(F33,'Receipt &amp; Expenditure'!B:B,0),3)</f>
        <v>0</v>
      </c>
      <c r="C33" s="423" t="str">
        <f>'Receipt &amp; Expenditure'!G26</f>
        <v xml:space="preserve">  </v>
      </c>
      <c r="D33" t="s">
        <v>692</v>
      </c>
      <c r="E33" s="442" t="s">
        <v>206</v>
      </c>
      <c r="F33" s="443" t="s">
        <v>316</v>
      </c>
      <c r="G33" s="438"/>
      <c r="H33" s="438"/>
      <c r="I33" s="380"/>
      <c r="J33" s="380"/>
      <c r="K33" s="380"/>
      <c r="L33" s="380"/>
      <c r="M33" s="357"/>
      <c r="O33" s="18"/>
      <c r="P33" s="18"/>
    </row>
    <row r="34" spans="1:16" ht="14.45" customHeight="1">
      <c r="A34" s="236" t="s">
        <v>385</v>
      </c>
      <c r="B34" s="376">
        <f>INDEX('Receipt &amp; Expenditure'!A:G,MATCH(F34,'Receipt &amp; Expenditure'!B:B,0),3)</f>
        <v>0</v>
      </c>
      <c r="C34" s="423" t="str">
        <f>'Receipt &amp; Expenditure'!G25</f>
        <v xml:space="preserve">  </v>
      </c>
      <c r="D34" t="s">
        <v>692</v>
      </c>
      <c r="E34" s="442" t="s">
        <v>215</v>
      </c>
      <c r="F34" s="443" t="s">
        <v>489</v>
      </c>
      <c r="G34" s="438"/>
      <c r="H34" s="438"/>
      <c r="I34" s="380"/>
      <c r="J34" s="380"/>
      <c r="K34" s="380"/>
      <c r="L34" s="380"/>
      <c r="M34" s="357"/>
      <c r="O34" s="18"/>
      <c r="P34" s="18"/>
    </row>
    <row r="35" spans="1:16" ht="14.45" customHeight="1">
      <c r="A35" s="299" t="s">
        <v>542</v>
      </c>
      <c r="B35" s="376">
        <f>INDEX('Receipt &amp; Expenditure'!A:G,MATCH(F35,'Receipt &amp; Expenditure'!B:B,0),3)</f>
        <v>0</v>
      </c>
      <c r="C35" s="423" t="str">
        <f>IF('Receipt &amp; Expenditure'!G17="Do not include capital expenditure. 
Capital Expenditure items should be reported in 'Capital Expenditure' tab","",'Receipt &amp; Expenditure'!G17)</f>
        <v/>
      </c>
      <c r="D35" t="s">
        <v>692</v>
      </c>
      <c r="E35" s="444" t="s">
        <v>157</v>
      </c>
      <c r="F35" s="445" t="s">
        <v>576</v>
      </c>
      <c r="G35" s="438"/>
      <c r="H35" s="438"/>
      <c r="I35" s="380"/>
      <c r="J35" s="380"/>
      <c r="K35" s="380"/>
      <c r="L35" s="380"/>
      <c r="M35" s="357"/>
      <c r="O35" s="18"/>
      <c r="P35" s="18"/>
    </row>
    <row r="36" spans="1:16" ht="14.45" customHeight="1">
      <c r="A36" s="304" t="s">
        <v>386</v>
      </c>
      <c r="B36" s="291">
        <f>SUM(B26:B35)</f>
        <v>0</v>
      </c>
      <c r="D36" t="s">
        <v>693</v>
      </c>
      <c r="I36" s="369"/>
      <c r="J36" s="369"/>
      <c r="K36" s="369"/>
      <c r="L36" s="369"/>
      <c r="M36" s="357"/>
      <c r="O36" s="18"/>
      <c r="P36" s="18"/>
    </row>
    <row r="37" spans="1:16" ht="14.45" customHeight="1">
      <c r="A37" s="302" t="s">
        <v>387</v>
      </c>
      <c r="B37" s="290"/>
      <c r="C37" s="427" t="s">
        <v>178</v>
      </c>
      <c r="I37" s="369"/>
      <c r="J37" s="369"/>
      <c r="K37" s="369"/>
      <c r="L37" s="369"/>
      <c r="M37" s="357"/>
    </row>
    <row r="38" spans="1:16" ht="14.45" customHeight="1">
      <c r="A38" s="306" t="s">
        <v>388</v>
      </c>
      <c r="B38" s="376">
        <f>INDEX('Receipt &amp; Expenditure'!A:G,MATCH(F38,'Receipt &amp; Expenditure'!B:B,0),3)</f>
        <v>0</v>
      </c>
      <c r="C38" s="423" t="str">
        <f>'Receipt &amp; Expenditure'!G32</f>
        <v xml:space="preserve">  </v>
      </c>
      <c r="D38" t="s">
        <v>692</v>
      </c>
      <c r="E38" s="437" t="s">
        <v>93</v>
      </c>
      <c r="F38" s="438" t="s">
        <v>267</v>
      </c>
      <c r="G38" s="438"/>
      <c r="H38" s="438"/>
      <c r="I38" s="380"/>
      <c r="J38" s="380"/>
      <c r="K38" s="380"/>
      <c r="L38" s="380"/>
      <c r="M38" s="357"/>
    </row>
    <row r="39" spans="1:16" ht="14.45" customHeight="1">
      <c r="A39" s="360" t="s">
        <v>389</v>
      </c>
      <c r="B39" s="376">
        <f>INDEX('Receipt &amp; Expenditure'!A:G,MATCH(F39,'Receipt &amp; Expenditure'!B:B,0),3)</f>
        <v>0</v>
      </c>
      <c r="C39" s="423" t="str">
        <f>'Receipt &amp; Expenditure'!G33</f>
        <v xml:space="preserve">  </v>
      </c>
      <c r="D39" t="s">
        <v>692</v>
      </c>
      <c r="E39" s="437" t="s">
        <v>161</v>
      </c>
      <c r="F39" s="438" t="s">
        <v>268</v>
      </c>
      <c r="G39" s="438"/>
      <c r="H39" s="438"/>
      <c r="I39" s="380"/>
      <c r="J39" s="380"/>
      <c r="K39" s="380"/>
      <c r="L39" s="380"/>
      <c r="M39" s="357"/>
    </row>
    <row r="40" spans="1:16" ht="14.45" customHeight="1">
      <c r="A40" s="360" t="s">
        <v>390</v>
      </c>
      <c r="B40" s="376">
        <f>INDEX('Receipt &amp; Expenditure'!A:G,MATCH(F40,'Receipt &amp; Expenditure'!B:B,0),3)</f>
        <v>0</v>
      </c>
      <c r="C40" s="423" t="str">
        <f>'Receipt &amp; Expenditure'!G31</f>
        <v xml:space="preserve">  </v>
      </c>
      <c r="D40" t="s">
        <v>692</v>
      </c>
      <c r="E40" s="446" t="s">
        <v>164</v>
      </c>
      <c r="F40" s="447" t="s">
        <v>266</v>
      </c>
      <c r="G40" s="438"/>
      <c r="H40" s="438"/>
      <c r="I40" s="380"/>
      <c r="J40" s="380"/>
      <c r="K40" s="380"/>
      <c r="L40" s="380"/>
      <c r="M40" s="357"/>
    </row>
    <row r="41" spans="1:16" ht="14.45" customHeight="1">
      <c r="A41" s="306" t="s">
        <v>391</v>
      </c>
      <c r="B41" s="376">
        <f>INDEX('Receipt &amp; Expenditure'!A:G,MATCH(F41,'Receipt &amp; Expenditure'!B:B,0),3)+INDEX('Receipt &amp; Expenditure'!A:G,MATCH(G41,'Receipt &amp; Expenditure'!B:B,0),3)+INDEX('Receipt &amp; Expenditure'!A:G,MATCH(H41,'Receipt &amp; Expenditure'!B:B,0),3)</f>
        <v>0</v>
      </c>
      <c r="C41" s="423" t="str">
        <f>IF('Receipt &amp; Expenditure'!G35="  ","","Repairs and Maintenance Expense Variance: "&amp;'Receipt &amp; Expenditure'!G35)&amp;
IF('Receipt &amp; Expenditure'!G34="  ","","Equipment Hire/Lease Expense Variance: "&amp;'Receipt &amp; Expenditure'!G34)&amp;
IF('Receipt &amp; Expenditure'!G29="Do not include capital expenditure. 
Capital Expenditure items should be reported in 'Capital Expenditure' tab","","Assets Purchased Variance: "&amp;'Receipt &amp; Expenditure'!G29)</f>
        <v/>
      </c>
      <c r="D41" t="s">
        <v>692</v>
      </c>
      <c r="E41" s="448" t="s">
        <v>535</v>
      </c>
      <c r="F41" s="438" t="s">
        <v>269</v>
      </c>
      <c r="G41" s="447" t="s">
        <v>270</v>
      </c>
      <c r="H41" s="447" t="s">
        <v>577</v>
      </c>
      <c r="I41" s="381"/>
      <c r="J41" s="381"/>
      <c r="K41" s="381"/>
      <c r="L41" s="381"/>
      <c r="M41" s="357"/>
    </row>
    <row r="42" spans="1:16" ht="14.45" customHeight="1">
      <c r="A42" s="304" t="s">
        <v>392</v>
      </c>
      <c r="B42" s="291">
        <f>SUM(B38:B41)</f>
        <v>0</v>
      </c>
      <c r="D42" t="s">
        <v>693</v>
      </c>
      <c r="I42" s="369"/>
      <c r="J42" s="369"/>
      <c r="K42" s="369"/>
      <c r="L42" s="369"/>
      <c r="M42" s="357"/>
    </row>
    <row r="43" spans="1:16" ht="14.45" customHeight="1">
      <c r="A43" s="302" t="s">
        <v>393</v>
      </c>
      <c r="B43" s="290"/>
      <c r="C43" s="427" t="s">
        <v>178</v>
      </c>
      <c r="I43" s="369"/>
      <c r="J43" s="369"/>
      <c r="K43" s="369"/>
      <c r="L43" s="369"/>
      <c r="M43" s="357"/>
    </row>
    <row r="44" spans="1:16" ht="14.45" customHeight="1">
      <c r="A44" s="236" t="s">
        <v>394</v>
      </c>
      <c r="B44" s="376">
        <f>INDEX('Receipt &amp; Expenditure'!A:G,MATCH(F44,'Receipt &amp; Expenditure'!B:B,0),3)+INDEX('Receipt &amp; Expenditure'!A:G,MATCH(G44,'Receipt &amp; Expenditure'!B:B,0),3)</f>
        <v>0</v>
      </c>
      <c r="C44" s="423" t="str">
        <f>IF('Receipt &amp; Expenditure'!G38="  ","",'Receipt &amp; Expenditure'!G38)&amp;" - "&amp;IF('Receipt &amp; Expenditure'!G42="  ","",'Receipt &amp; Expenditure'!G42)</f>
        <v xml:space="preserve"> - </v>
      </c>
      <c r="D44" t="s">
        <v>692</v>
      </c>
      <c r="E44" s="437" t="s">
        <v>118</v>
      </c>
      <c r="F44" s="438" t="s">
        <v>490</v>
      </c>
      <c r="G44" s="438" t="s">
        <v>116</v>
      </c>
      <c r="H44" s="438"/>
      <c r="I44" s="380"/>
      <c r="J44" s="380"/>
      <c r="K44" s="380"/>
      <c r="L44" s="380"/>
      <c r="M44" s="357"/>
    </row>
    <row r="45" spans="1:16" ht="14.45" customHeight="1">
      <c r="A45" s="236" t="s">
        <v>395</v>
      </c>
      <c r="B45" s="376">
        <f>INDEX('Receipt &amp; Expenditure'!A:G,MATCH(F45,'Receipt &amp; Expenditure'!B:B,0),3)</f>
        <v>0</v>
      </c>
      <c r="C45" s="423" t="str">
        <f>'Receipt &amp; Expenditure'!G39</f>
        <v xml:space="preserve">  </v>
      </c>
      <c r="D45" t="s">
        <v>692</v>
      </c>
      <c r="E45" s="437" t="s">
        <v>19</v>
      </c>
      <c r="F45" s="438" t="s">
        <v>491</v>
      </c>
      <c r="G45" s="438"/>
      <c r="H45" s="438"/>
      <c r="I45" s="380"/>
      <c r="J45" s="380"/>
      <c r="K45" s="380"/>
      <c r="L45" s="380"/>
      <c r="M45" s="357"/>
    </row>
    <row r="46" spans="1:16" ht="14.45" customHeight="1">
      <c r="A46" s="236" t="s">
        <v>396</v>
      </c>
      <c r="B46" s="376">
        <f>INDEX('Receipt &amp; Expenditure'!A:G,MATCH(F46,'Receipt &amp; Expenditure'!B:B,0),3)</f>
        <v>0</v>
      </c>
      <c r="C46" s="423" t="str">
        <f>'Receipt &amp; Expenditure'!G40</f>
        <v xml:space="preserve">  </v>
      </c>
      <c r="D46" t="s">
        <v>692</v>
      </c>
      <c r="E46" s="437" t="s">
        <v>162</v>
      </c>
      <c r="F46" s="438" t="s">
        <v>3</v>
      </c>
      <c r="G46" s="438"/>
      <c r="H46" s="438"/>
      <c r="I46" s="380"/>
      <c r="J46" s="380"/>
      <c r="K46" s="380"/>
      <c r="L46" s="380"/>
      <c r="M46" s="357"/>
    </row>
    <row r="47" spans="1:16" ht="14.45" customHeight="1">
      <c r="A47" s="236" t="s">
        <v>397</v>
      </c>
      <c r="B47" s="376">
        <f>INDEX('Receipt &amp; Expenditure'!A:G,MATCH(F47,'Receipt &amp; Expenditure'!B:B,0),3)</f>
        <v>0</v>
      </c>
      <c r="C47" s="423" t="str">
        <f>'Receipt &amp; Expenditure'!G41</f>
        <v xml:space="preserve">  </v>
      </c>
      <c r="D47" t="s">
        <v>692</v>
      </c>
      <c r="E47" s="437" t="s">
        <v>163</v>
      </c>
      <c r="F47" s="438" t="s">
        <v>4</v>
      </c>
      <c r="G47" s="438"/>
      <c r="H47" s="438"/>
      <c r="I47" s="380"/>
      <c r="J47" s="380"/>
      <c r="K47" s="380"/>
      <c r="L47" s="380"/>
      <c r="M47" s="357"/>
    </row>
    <row r="48" spans="1:16" ht="14.45" customHeight="1">
      <c r="A48" s="304" t="s">
        <v>398</v>
      </c>
      <c r="B48" s="291">
        <f>SUM(B44:B47)</f>
        <v>0</v>
      </c>
      <c r="D48" t="s">
        <v>693</v>
      </c>
      <c r="I48" s="369"/>
      <c r="J48" s="369"/>
      <c r="K48" s="369"/>
      <c r="L48" s="369"/>
      <c r="M48" s="357"/>
    </row>
    <row r="49" spans="1:13" ht="14.45" customHeight="1">
      <c r="A49" s="302" t="s">
        <v>399</v>
      </c>
      <c r="B49" s="290"/>
      <c r="C49" s="427" t="s">
        <v>178</v>
      </c>
      <c r="I49" s="369"/>
      <c r="J49" s="369"/>
      <c r="K49" s="369"/>
      <c r="L49" s="369"/>
      <c r="M49" s="357"/>
    </row>
    <row r="50" spans="1:13" ht="14.45" customHeight="1">
      <c r="A50" s="236" t="s">
        <v>400</v>
      </c>
      <c r="B50" s="376">
        <f>INDEX('Receipt &amp; Expenditure'!A:G,MATCH(F50,'Receipt &amp; Expenditure'!B:B,0),3)</f>
        <v>0</v>
      </c>
      <c r="C50" s="423" t="str">
        <f>'Receipt &amp; Expenditure'!G45</f>
        <v xml:space="preserve">  </v>
      </c>
      <c r="D50" t="s">
        <v>692</v>
      </c>
      <c r="E50" s="437" t="s">
        <v>199</v>
      </c>
      <c r="F50" s="438" t="s">
        <v>492</v>
      </c>
      <c r="G50" s="438"/>
      <c r="H50" s="438"/>
      <c r="I50" s="380"/>
      <c r="J50" s="380"/>
      <c r="K50" s="380"/>
      <c r="L50" s="380"/>
      <c r="M50" s="357"/>
    </row>
    <row r="51" spans="1:13" ht="42" customHeight="1">
      <c r="A51" s="299" t="s">
        <v>545</v>
      </c>
      <c r="B51" s="376">
        <f>INDEX('Receipt &amp; Expenditure'!A:G,MATCH(F51,'Receipt &amp; Expenditure'!B:B,0),3)</f>
        <v>0</v>
      </c>
      <c r="C51" s="423" t="str">
        <f>IF(VLOOKUP(F51,'Receipt &amp; Expenditure'!B:G,6,FALSE)="Do not include capital expenditure. 
Capital Expenditure items should be reported in 'Capital Expenditure' tab","",VLOOKUP(F51,'Receipt &amp; Expenditure'!B:G,6,FALSE))</f>
        <v/>
      </c>
      <c r="D51" t="s">
        <v>692</v>
      </c>
      <c r="E51" s="449" t="s">
        <v>157</v>
      </c>
      <c r="F51" s="445" t="s">
        <v>578</v>
      </c>
      <c r="G51" s="438"/>
      <c r="H51" s="438"/>
      <c r="I51" s="380"/>
      <c r="J51" s="380"/>
      <c r="K51" s="380"/>
      <c r="L51" s="380"/>
      <c r="M51" s="357"/>
    </row>
    <row r="52" spans="1:13" ht="14.45" customHeight="1">
      <c r="A52" s="236" t="s">
        <v>401</v>
      </c>
      <c r="B52" s="376">
        <f>INDEX('Receipt &amp; Expenditure'!A:G,MATCH(F52,'Receipt &amp; Expenditure'!B:B,0),3)</f>
        <v>0</v>
      </c>
      <c r="C52" s="423" t="str">
        <f>'Receipt &amp; Expenditure'!G48</f>
        <v xml:space="preserve">  </v>
      </c>
      <c r="D52" t="s">
        <v>692</v>
      </c>
      <c r="E52" s="437" t="s">
        <v>200</v>
      </c>
      <c r="F52" s="438" t="s">
        <v>493</v>
      </c>
      <c r="G52" s="438"/>
      <c r="H52" s="438"/>
      <c r="I52" s="380"/>
      <c r="J52" s="380"/>
      <c r="K52" s="380"/>
      <c r="L52" s="380"/>
      <c r="M52" s="357"/>
    </row>
    <row r="53" spans="1:13" ht="14.45" customHeight="1">
      <c r="A53" s="236" t="s">
        <v>113</v>
      </c>
      <c r="B53" s="376">
        <f>INDEX('Receipt &amp; Expenditure'!A:G,MATCH(F53,'Receipt &amp; Expenditure'!B:B,0),3)</f>
        <v>0</v>
      </c>
      <c r="C53" s="423" t="str">
        <f>'Receipt &amp; Expenditure'!G49</f>
        <v xml:space="preserve">  </v>
      </c>
      <c r="D53" t="s">
        <v>692</v>
      </c>
      <c r="E53" s="437" t="s">
        <v>165</v>
      </c>
      <c r="F53" s="438" t="s">
        <v>113</v>
      </c>
      <c r="G53" s="438"/>
      <c r="H53" s="438"/>
      <c r="I53" s="380"/>
      <c r="J53" s="380"/>
      <c r="K53" s="380"/>
      <c r="L53" s="380"/>
      <c r="M53" s="357"/>
    </row>
    <row r="54" spans="1:13" ht="14.45" customHeight="1">
      <c r="A54" s="236" t="s">
        <v>402</v>
      </c>
      <c r="B54" s="376">
        <f>INDEX('Receipt &amp; Expenditure'!A:G,MATCH(F54,'Receipt &amp; Expenditure'!B:B,0),3)</f>
        <v>0</v>
      </c>
      <c r="C54" s="423" t="str">
        <f>'Receipt &amp; Expenditure'!G50</f>
        <v xml:space="preserve">  </v>
      </c>
      <c r="D54" t="s">
        <v>692</v>
      </c>
      <c r="E54" s="437" t="s">
        <v>250</v>
      </c>
      <c r="F54" s="438" t="s">
        <v>9</v>
      </c>
      <c r="G54" s="438"/>
      <c r="H54" s="438"/>
      <c r="I54" s="380"/>
      <c r="J54" s="380"/>
      <c r="K54" s="380"/>
      <c r="L54" s="380"/>
      <c r="M54" s="357"/>
    </row>
    <row r="55" spans="1:13" ht="14.45" customHeight="1">
      <c r="A55" s="236" t="s">
        <v>403</v>
      </c>
      <c r="B55" s="376">
        <f>INDEX('Receipt &amp; Expenditure'!A:G,MATCH(F55,'Receipt &amp; Expenditure'!B:B,0),3)</f>
        <v>0</v>
      </c>
      <c r="C55" s="423" t="str">
        <f>'Receipt &amp; Expenditure'!G61</f>
        <v xml:space="preserve">  </v>
      </c>
      <c r="D55" t="s">
        <v>692</v>
      </c>
      <c r="E55" s="437" t="s">
        <v>320</v>
      </c>
      <c r="F55" s="438" t="s">
        <v>319</v>
      </c>
      <c r="G55" s="438"/>
      <c r="H55" s="438"/>
      <c r="I55" s="380"/>
      <c r="J55" s="380"/>
      <c r="K55" s="380"/>
      <c r="L55" s="380"/>
      <c r="M55" s="357"/>
    </row>
    <row r="56" spans="1:13" ht="14.45" customHeight="1">
      <c r="A56" s="236" t="s">
        <v>404</v>
      </c>
      <c r="B56" s="376">
        <f>INDEX('Receipt &amp; Expenditure'!A:G,MATCH(F56,'Receipt &amp; Expenditure'!B:B,0),3)</f>
        <v>0</v>
      </c>
      <c r="C56" s="423" t="str">
        <f>'Receipt &amp; Expenditure'!G51</f>
        <v xml:space="preserve">  </v>
      </c>
      <c r="D56" t="s">
        <v>692</v>
      </c>
      <c r="E56" s="437" t="s">
        <v>166</v>
      </c>
      <c r="F56" s="438" t="s">
        <v>494</v>
      </c>
      <c r="G56" s="438"/>
      <c r="H56" s="438"/>
      <c r="I56" s="380"/>
      <c r="J56" s="380"/>
      <c r="K56" s="380"/>
      <c r="L56" s="380"/>
      <c r="M56" s="357"/>
    </row>
    <row r="57" spans="1:13" ht="14.45" customHeight="1">
      <c r="A57" s="236" t="s">
        <v>405</v>
      </c>
      <c r="B57" s="376">
        <f>INDEX('Receipt &amp; Expenditure'!A:G,MATCH(F57,'Receipt &amp; Expenditure'!B:B,0),3)</f>
        <v>0</v>
      </c>
      <c r="C57" s="423" t="str">
        <f>'Receipt &amp; Expenditure'!G52</f>
        <v xml:space="preserve">  </v>
      </c>
      <c r="D57" t="s">
        <v>692</v>
      </c>
      <c r="E57" s="437" t="s">
        <v>101</v>
      </c>
      <c r="F57" s="438" t="s">
        <v>495</v>
      </c>
      <c r="G57" s="438"/>
      <c r="H57" s="438"/>
      <c r="I57" s="380"/>
      <c r="J57" s="380"/>
      <c r="K57" s="380"/>
      <c r="L57" s="380"/>
      <c r="M57" s="357"/>
    </row>
    <row r="58" spans="1:13" ht="14.45" customHeight="1">
      <c r="A58" s="236" t="s">
        <v>406</v>
      </c>
      <c r="B58" s="376">
        <f>INDEX('Receipt &amp; Expenditure'!A:G,MATCH(F58,'Receipt &amp; Expenditure'!B:B,0),3)</f>
        <v>0</v>
      </c>
      <c r="C58" s="423" t="str">
        <f>'Receipt &amp; Expenditure'!G53</f>
        <v xml:space="preserve">  </v>
      </c>
      <c r="D58" t="s">
        <v>692</v>
      </c>
      <c r="E58" s="437" t="s">
        <v>246</v>
      </c>
      <c r="F58" s="438" t="s">
        <v>11</v>
      </c>
      <c r="G58" s="438"/>
      <c r="H58" s="438"/>
      <c r="I58" s="380"/>
      <c r="J58" s="380"/>
      <c r="K58" s="380"/>
      <c r="L58" s="380"/>
      <c r="M58" s="357"/>
    </row>
    <row r="59" spans="1:13" ht="14.45" customHeight="1">
      <c r="A59" s="236" t="s">
        <v>407</v>
      </c>
      <c r="B59" s="376">
        <f>INDEX('Receipt &amp; Expenditure'!A:G,MATCH(F59,'Receipt &amp; Expenditure'!B:B,0),3)</f>
        <v>0</v>
      </c>
      <c r="C59" s="423" t="str">
        <f>'Receipt &amp; Expenditure'!G54</f>
        <v xml:space="preserve">  </v>
      </c>
      <c r="D59" t="s">
        <v>692</v>
      </c>
      <c r="E59" s="437" t="s">
        <v>167</v>
      </c>
      <c r="F59" s="438" t="s">
        <v>12</v>
      </c>
      <c r="G59" s="438"/>
      <c r="H59" s="438"/>
      <c r="I59" s="380"/>
      <c r="J59" s="380"/>
      <c r="K59" s="380"/>
      <c r="L59" s="380"/>
      <c r="M59" s="357"/>
    </row>
    <row r="60" spans="1:13" ht="14.45" customHeight="1">
      <c r="A60" s="236" t="s">
        <v>408</v>
      </c>
      <c r="B60" s="376">
        <f>INDEX('Receipt &amp; Expenditure'!A:G,MATCH(F60,'Receipt &amp; Expenditure'!B:B,0),3)</f>
        <v>0</v>
      </c>
      <c r="C60" s="423" t="str">
        <f>'Receipt &amp; Expenditure'!G59</f>
        <v xml:space="preserve">  </v>
      </c>
      <c r="D60" t="s">
        <v>692</v>
      </c>
      <c r="E60" s="437" t="s">
        <v>317</v>
      </c>
      <c r="F60" s="438" t="s">
        <v>318</v>
      </c>
      <c r="G60" s="438"/>
      <c r="H60" s="438"/>
      <c r="I60" s="380"/>
      <c r="J60" s="380"/>
      <c r="K60" s="380"/>
      <c r="L60" s="380"/>
      <c r="M60" s="357"/>
    </row>
    <row r="61" spans="1:13" ht="14.45" customHeight="1">
      <c r="A61" s="236" t="s">
        <v>375</v>
      </c>
      <c r="B61" s="376">
        <f>INDEX('Receipt &amp; Expenditure'!A:G,MATCH(F61,'Receipt &amp; Expenditure'!B:B,0),3)</f>
        <v>0</v>
      </c>
      <c r="C61" s="423" t="str">
        <f>'Receipt &amp; Expenditure'!G55</f>
        <v xml:space="preserve">  </v>
      </c>
      <c r="D61" t="s">
        <v>692</v>
      </c>
      <c r="E61" s="437" t="s">
        <v>14</v>
      </c>
      <c r="F61" s="438" t="s">
        <v>13</v>
      </c>
      <c r="G61" s="438"/>
      <c r="H61" s="438"/>
      <c r="I61" s="380"/>
      <c r="J61" s="380"/>
      <c r="K61" s="380"/>
      <c r="L61" s="380"/>
      <c r="M61" s="357"/>
    </row>
    <row r="62" spans="1:13" ht="14.45" customHeight="1">
      <c r="A62" s="236" t="s">
        <v>409</v>
      </c>
      <c r="B62" s="376">
        <f>INDEX('Receipt &amp; Expenditure'!A:G,MATCH(F62,'Receipt &amp; Expenditure'!B:B,0),3)</f>
        <v>0</v>
      </c>
      <c r="C62" s="423" t="str">
        <f>'Receipt &amp; Expenditure'!G56</f>
        <v xml:space="preserve">  </v>
      </c>
      <c r="D62" t="s">
        <v>692</v>
      </c>
      <c r="E62" s="437" t="s">
        <v>251</v>
      </c>
      <c r="F62" s="438" t="s">
        <v>496</v>
      </c>
      <c r="G62" s="438"/>
      <c r="H62" s="438"/>
      <c r="I62" s="380"/>
      <c r="J62" s="380"/>
      <c r="K62" s="380"/>
      <c r="L62" s="380"/>
      <c r="M62" s="357"/>
    </row>
    <row r="63" spans="1:13" ht="14.45" customHeight="1">
      <c r="A63" s="236" t="s">
        <v>410</v>
      </c>
      <c r="B63" s="376">
        <f>INDEX('Receipt &amp; Expenditure'!A:G,MATCH(F63,'Receipt &amp; Expenditure'!B:B,0),3)</f>
        <v>0</v>
      </c>
      <c r="C63" s="423" t="str">
        <f>'Receipt &amp; Expenditure'!G57</f>
        <v xml:space="preserve">  </v>
      </c>
      <c r="D63" t="s">
        <v>692</v>
      </c>
      <c r="E63" s="437" t="s">
        <v>96</v>
      </c>
      <c r="F63" s="438" t="s">
        <v>497</v>
      </c>
      <c r="G63" s="438"/>
      <c r="H63" s="438"/>
      <c r="I63" s="380"/>
      <c r="J63" s="380"/>
      <c r="K63" s="380"/>
      <c r="L63" s="380"/>
      <c r="M63" s="357"/>
    </row>
    <row r="64" spans="1:13" ht="14.45" customHeight="1">
      <c r="A64" s="236" t="s">
        <v>411</v>
      </c>
      <c r="B64" s="376">
        <f>INDEX('Receipt &amp; Expenditure'!A:G,MATCH(F64,'Receipt &amp; Expenditure'!B:B,0),3)</f>
        <v>0</v>
      </c>
      <c r="C64" s="423" t="str">
        <f>'Receipt &amp; Expenditure'!G58</f>
        <v xml:space="preserve">  </v>
      </c>
      <c r="D64" t="s">
        <v>692</v>
      </c>
      <c r="E64" s="437" t="s">
        <v>261</v>
      </c>
      <c r="F64" s="438" t="s">
        <v>498</v>
      </c>
      <c r="G64" s="438"/>
      <c r="H64" s="438"/>
      <c r="I64" s="380"/>
      <c r="J64" s="380"/>
      <c r="K64" s="380"/>
      <c r="L64" s="380"/>
      <c r="M64" s="357"/>
    </row>
    <row r="65" spans="1:14" ht="14.45" customHeight="1">
      <c r="A65" s="236" t="s">
        <v>412</v>
      </c>
      <c r="B65" s="376">
        <f>INDEX('Receipt &amp; Expenditure'!A:G,MATCH(F65,'Receipt &amp; Expenditure'!B:B,0),3)</f>
        <v>0</v>
      </c>
      <c r="C65" s="423" t="str">
        <f>'Receipt &amp; Expenditure'!G46</f>
        <v xml:space="preserve">  </v>
      </c>
      <c r="D65" t="s">
        <v>692</v>
      </c>
      <c r="E65" s="437" t="s">
        <v>7</v>
      </c>
      <c r="F65" s="438" t="s">
        <v>6</v>
      </c>
      <c r="G65" s="438"/>
      <c r="H65" s="438"/>
      <c r="I65" s="380"/>
      <c r="J65" s="380"/>
      <c r="K65" s="380"/>
      <c r="L65" s="380"/>
      <c r="M65" s="357"/>
    </row>
    <row r="66" spans="1:14" ht="14.45" customHeight="1">
      <c r="A66" s="236" t="s">
        <v>413</v>
      </c>
      <c r="B66" s="376">
        <f>INDEX('Receipt &amp; Expenditure'!A:G,MATCH(F66,'Receipt &amp; Expenditure'!B:B,0),3)</f>
        <v>0</v>
      </c>
      <c r="C66" s="423" t="str">
        <f>'Receipt &amp; Expenditure'!G60</f>
        <v xml:space="preserve">  </v>
      </c>
      <c r="D66" t="s">
        <v>692</v>
      </c>
      <c r="E66" s="437" t="s">
        <v>209</v>
      </c>
      <c r="F66" s="438" t="s">
        <v>97</v>
      </c>
      <c r="G66" s="438"/>
      <c r="H66" s="438"/>
      <c r="I66" s="380"/>
      <c r="J66" s="380"/>
      <c r="K66" s="380"/>
      <c r="L66" s="380"/>
      <c r="M66" s="357"/>
    </row>
    <row r="67" spans="1:14" ht="14.45" customHeight="1">
      <c r="A67" s="236" t="s">
        <v>414</v>
      </c>
      <c r="B67" s="376">
        <f>INDEX('Receipt &amp; Expenditure'!A:G,MATCH(F67,'Receipt &amp; Expenditure'!B:B,0),3)</f>
        <v>0</v>
      </c>
      <c r="C67" s="423" t="str">
        <f>'Receipt &amp; Expenditure'!G63</f>
        <v xml:space="preserve">  </v>
      </c>
      <c r="D67" t="s">
        <v>692</v>
      </c>
      <c r="E67" s="437" t="s">
        <v>222</v>
      </c>
      <c r="F67" s="438" t="s">
        <v>499</v>
      </c>
      <c r="G67" s="438"/>
      <c r="H67" s="438"/>
      <c r="I67" s="380"/>
      <c r="J67" s="380"/>
      <c r="K67" s="380"/>
      <c r="L67" s="380"/>
      <c r="M67" s="357"/>
    </row>
    <row r="68" spans="1:14" ht="14.45" customHeight="1">
      <c r="A68" s="236" t="s">
        <v>415</v>
      </c>
      <c r="B68" s="376">
        <f>INDEX('Receipt &amp; Expenditure'!A:G,MATCH(F68,'Receipt &amp; Expenditure'!B:B,0),3)</f>
        <v>0</v>
      </c>
      <c r="C68" s="423" t="str">
        <f>'Receipt &amp; Expenditure'!G62</f>
        <v xml:space="preserve">  </v>
      </c>
      <c r="D68" t="s">
        <v>692</v>
      </c>
      <c r="E68" s="437" t="s">
        <v>210</v>
      </c>
      <c r="F68" s="438" t="s">
        <v>500</v>
      </c>
      <c r="G68" s="438"/>
      <c r="H68" s="438"/>
      <c r="I68" s="380"/>
      <c r="J68" s="380"/>
      <c r="K68" s="380"/>
      <c r="L68" s="380"/>
      <c r="M68" s="357"/>
    </row>
    <row r="69" spans="1:14" ht="14.45" customHeight="1">
      <c r="A69" s="236" t="s">
        <v>416</v>
      </c>
      <c r="B69" s="376">
        <f>INDEX('Receipt &amp; Expenditure'!A:G,MATCH(F69,'Receipt &amp; Expenditure'!B:B,0),3)</f>
        <v>0</v>
      </c>
      <c r="C69" s="423" t="str">
        <f>'Receipt &amp; Expenditure'!G64</f>
        <v xml:space="preserve">  </v>
      </c>
      <c r="D69" t="s">
        <v>692</v>
      </c>
      <c r="E69" s="437" t="s">
        <v>206</v>
      </c>
      <c r="F69" s="438" t="s">
        <v>501</v>
      </c>
      <c r="G69" s="438"/>
      <c r="H69" s="438"/>
      <c r="I69" s="380"/>
      <c r="J69" s="380"/>
      <c r="K69" s="380"/>
      <c r="L69" s="380"/>
      <c r="M69" s="357"/>
    </row>
    <row r="70" spans="1:14" ht="14.45" customHeight="1">
      <c r="A70" s="236" t="s">
        <v>236</v>
      </c>
      <c r="B70" s="376">
        <f>INDEX('Receipt &amp; Expenditure'!A:G,MATCH(F70,'Receipt &amp; Expenditure'!B:B,0),3)</f>
        <v>0</v>
      </c>
      <c r="C70" s="423" t="str">
        <f>'Receipt &amp; Expenditure'!G65</f>
        <v xml:space="preserve">  </v>
      </c>
      <c r="D70" t="s">
        <v>692</v>
      </c>
      <c r="E70" s="437" t="s">
        <v>261</v>
      </c>
      <c r="F70" s="438" t="s">
        <v>502</v>
      </c>
      <c r="G70" s="438"/>
      <c r="H70" s="438"/>
      <c r="I70" s="380"/>
      <c r="J70" s="380"/>
      <c r="K70" s="380"/>
      <c r="L70" s="380"/>
      <c r="M70" s="357"/>
    </row>
    <row r="71" spans="1:14" ht="14.45" customHeight="1">
      <c r="A71" s="304" t="s">
        <v>417</v>
      </c>
      <c r="B71" s="291">
        <f>SUM(B50:B70)</f>
        <v>0</v>
      </c>
      <c r="D71" t="s">
        <v>693</v>
      </c>
      <c r="I71" s="369"/>
      <c r="J71" s="369"/>
      <c r="K71" s="369"/>
      <c r="L71" s="369"/>
      <c r="M71" s="357"/>
    </row>
    <row r="72" spans="1:14" ht="14.45" customHeight="1">
      <c r="A72" s="8"/>
      <c r="B72" s="8"/>
      <c r="C72" s="428"/>
      <c r="I72" s="369"/>
      <c r="J72" s="369"/>
      <c r="K72" s="369"/>
      <c r="L72" s="369"/>
      <c r="M72" s="357"/>
    </row>
    <row r="73" spans="1:14" ht="14.45" customHeight="1">
      <c r="A73" s="8"/>
      <c r="B73" s="8"/>
      <c r="C73" s="428"/>
      <c r="I73" s="369"/>
      <c r="J73" s="369"/>
      <c r="K73" s="369"/>
      <c r="L73" s="369"/>
      <c r="M73" s="357"/>
    </row>
    <row r="74" spans="1:14" ht="14.45" customHeight="1">
      <c r="A74" s="302" t="s">
        <v>513</v>
      </c>
      <c r="B74" s="290" t="s">
        <v>418</v>
      </c>
      <c r="C74" s="427" t="s">
        <v>178</v>
      </c>
      <c r="I74" s="369"/>
      <c r="J74" s="369"/>
      <c r="K74" s="369"/>
      <c r="L74" s="369"/>
      <c r="M74" s="357"/>
    </row>
    <row r="75" spans="1:14" ht="14.45" customHeight="1">
      <c r="A75" s="303" t="s">
        <v>539</v>
      </c>
      <c r="B75" s="376">
        <f>'Capital Expenditure'!C8+'Capital Expenditure'!C9</f>
        <v>0</v>
      </c>
      <c r="C75" s="423" t="str">
        <f>'Capital Expenditure'!F8&amp;" - "&amp;'Capital Expenditure'!F9</f>
        <v xml:space="preserve">   -   </v>
      </c>
      <c r="D75" t="s">
        <v>692</v>
      </c>
      <c r="E75" s="450" t="s">
        <v>225</v>
      </c>
      <c r="F75" s="441" t="s">
        <v>579</v>
      </c>
      <c r="G75" s="451" t="s">
        <v>286</v>
      </c>
      <c r="H75" s="441"/>
      <c r="I75" s="359"/>
      <c r="J75" s="359"/>
      <c r="K75" s="359"/>
      <c r="L75" s="359"/>
      <c r="M75" s="349"/>
    </row>
    <row r="76" spans="1:14" ht="14.45" customHeight="1">
      <c r="A76" s="303" t="s">
        <v>609</v>
      </c>
      <c r="B76" s="376">
        <f>'Capital Expenditure'!C10</f>
        <v>0</v>
      </c>
      <c r="C76" s="423" t="str">
        <f>'Capital Expenditure'!F10</f>
        <v xml:space="preserve">  </v>
      </c>
      <c r="D76" t="s">
        <v>692</v>
      </c>
      <c r="E76" s="452"/>
      <c r="F76" s="451" t="s">
        <v>290</v>
      </c>
      <c r="G76" s="441"/>
      <c r="H76" s="441"/>
      <c r="I76" s="359"/>
      <c r="J76" s="359"/>
      <c r="K76" s="359"/>
      <c r="L76" s="359"/>
      <c r="M76" s="349"/>
    </row>
    <row r="77" spans="1:14" ht="14.45" customHeight="1">
      <c r="A77" s="303" t="s">
        <v>540</v>
      </c>
      <c r="B77" s="376">
        <f>'Capital Expenditure'!C11</f>
        <v>0</v>
      </c>
      <c r="C77" s="423" t="str">
        <f>'Capital Expenditure'!F11</f>
        <v xml:space="preserve">  </v>
      </c>
      <c r="D77" t="s">
        <v>692</v>
      </c>
      <c r="E77" s="453" t="s">
        <v>294</v>
      </c>
      <c r="F77" s="451" t="s">
        <v>291</v>
      </c>
      <c r="G77" s="441"/>
      <c r="H77" s="441"/>
      <c r="I77" s="359"/>
      <c r="J77" s="359"/>
      <c r="K77" s="359"/>
      <c r="L77" s="359"/>
      <c r="M77" s="349"/>
    </row>
    <row r="78" spans="1:14" ht="14.45" customHeight="1">
      <c r="A78" s="364"/>
      <c r="B78" s="291">
        <f>SUM(B75:B77)</f>
        <v>0</v>
      </c>
      <c r="D78" t="s">
        <v>693</v>
      </c>
      <c r="E78" s="454"/>
      <c r="F78" s="455"/>
      <c r="G78" s="455"/>
      <c r="H78" s="455"/>
      <c r="I78" s="359"/>
      <c r="J78" s="359"/>
      <c r="K78" s="359"/>
      <c r="L78" s="359"/>
      <c r="M78" s="349"/>
    </row>
    <row r="79" spans="1:14" ht="14.45" customHeight="1">
      <c r="A79" s="302" t="s">
        <v>675</v>
      </c>
      <c r="B79" s="290" t="s">
        <v>418</v>
      </c>
      <c r="C79" s="427" t="s">
        <v>178</v>
      </c>
      <c r="E79" s="455"/>
      <c r="F79" s="455"/>
      <c r="G79" s="455"/>
      <c r="H79" s="455"/>
      <c r="I79" s="359"/>
      <c r="J79" s="359"/>
      <c r="K79" s="359"/>
      <c r="L79" s="359"/>
      <c r="M79" s="349"/>
      <c r="N79" s="349"/>
    </row>
    <row r="80" spans="1:14" ht="14.45" customHeight="1">
      <c r="A80" s="87" t="s">
        <v>538</v>
      </c>
      <c r="B80" s="376">
        <f>'Capital Expenditure'!C14</f>
        <v>0</v>
      </c>
      <c r="C80" s="423" t="str">
        <f>'Capital Expenditure'!F14</f>
        <v xml:space="preserve">  </v>
      </c>
      <c r="D80" t="s">
        <v>692</v>
      </c>
      <c r="E80" s="456" t="s">
        <v>295</v>
      </c>
      <c r="F80" s="457" t="s">
        <v>580</v>
      </c>
      <c r="G80" s="441"/>
      <c r="H80" s="441"/>
      <c r="I80" s="359"/>
      <c r="J80" s="359"/>
      <c r="K80" s="359"/>
      <c r="L80" s="359"/>
      <c r="M80" s="349"/>
    </row>
    <row r="81" spans="1:13" ht="14.45" customHeight="1">
      <c r="A81" s="87" t="s">
        <v>610</v>
      </c>
      <c r="B81" s="376">
        <f>'Capital Expenditure'!C15</f>
        <v>0</v>
      </c>
      <c r="C81" s="423" t="str">
        <f>'Capital Expenditure'!F15</f>
        <v xml:space="preserve">  </v>
      </c>
      <c r="D81" t="s">
        <v>692</v>
      </c>
      <c r="E81" s="456" t="s">
        <v>295</v>
      </c>
      <c r="F81" s="457" t="s">
        <v>581</v>
      </c>
      <c r="G81" s="441"/>
      <c r="H81" s="441"/>
      <c r="I81" s="359"/>
      <c r="J81" s="359"/>
      <c r="K81" s="359"/>
      <c r="L81" s="359"/>
      <c r="M81" s="349"/>
    </row>
    <row r="82" spans="1:13" ht="14.45" customHeight="1">
      <c r="A82" s="87" t="s">
        <v>611</v>
      </c>
      <c r="B82" s="376">
        <f>'Capital Expenditure'!C16</f>
        <v>0</v>
      </c>
      <c r="C82" s="423" t="str">
        <f>'Capital Expenditure'!F16</f>
        <v xml:space="preserve">  </v>
      </c>
      <c r="D82" t="s">
        <v>692</v>
      </c>
      <c r="E82" s="456" t="s">
        <v>296</v>
      </c>
      <c r="F82" s="457" t="s">
        <v>582</v>
      </c>
      <c r="G82" s="441"/>
      <c r="H82" s="441"/>
      <c r="I82" s="359"/>
      <c r="J82" s="359"/>
      <c r="K82" s="359"/>
      <c r="L82" s="359"/>
      <c r="M82" s="349"/>
    </row>
    <row r="83" spans="1:13" ht="14.45" customHeight="1">
      <c r="A83" s="87" t="s">
        <v>41</v>
      </c>
      <c r="B83" s="376">
        <f>'Capital Expenditure'!C17</f>
        <v>0</v>
      </c>
      <c r="C83" s="423" t="str">
        <f>'Capital Expenditure'!F17</f>
        <v xml:space="preserve">  </v>
      </c>
      <c r="D83" t="s">
        <v>692</v>
      </c>
      <c r="E83" s="456" t="s">
        <v>223</v>
      </c>
      <c r="F83" s="457" t="s">
        <v>583</v>
      </c>
      <c r="G83" s="441"/>
      <c r="H83" s="441"/>
      <c r="I83" s="359"/>
      <c r="J83" s="359"/>
      <c r="K83" s="359"/>
      <c r="L83" s="359"/>
      <c r="M83" s="349"/>
    </row>
    <row r="84" spans="1:13" ht="14.45" customHeight="1">
      <c r="A84" s="87" t="s">
        <v>612</v>
      </c>
      <c r="B84" s="376">
        <f>'Capital Expenditure'!C18</f>
        <v>0</v>
      </c>
      <c r="C84" s="423" t="str">
        <f>'Capital Expenditure'!F18</f>
        <v xml:space="preserve">  </v>
      </c>
      <c r="D84" t="s">
        <v>692</v>
      </c>
      <c r="E84" s="456" t="s">
        <v>197</v>
      </c>
      <c r="F84" s="457" t="s">
        <v>584</v>
      </c>
      <c r="G84" s="441"/>
      <c r="H84" s="441"/>
      <c r="I84" s="359"/>
      <c r="J84" s="359"/>
      <c r="K84" s="359"/>
      <c r="L84" s="359"/>
      <c r="M84" s="349"/>
    </row>
    <row r="85" spans="1:13" ht="14.45" customHeight="1">
      <c r="A85" s="87" t="s">
        <v>45</v>
      </c>
      <c r="B85" s="376">
        <f>'Capital Expenditure'!C19</f>
        <v>0</v>
      </c>
      <c r="C85" s="423" t="str">
        <f>'Capital Expenditure'!F19</f>
        <v xml:space="preserve">  </v>
      </c>
      <c r="D85" t="s">
        <v>692</v>
      </c>
      <c r="E85" s="456" t="s">
        <v>208</v>
      </c>
      <c r="F85" s="457" t="s">
        <v>585</v>
      </c>
      <c r="G85" s="441"/>
      <c r="H85" s="441"/>
      <c r="I85" s="359"/>
      <c r="J85" s="359"/>
      <c r="K85" s="359"/>
      <c r="L85" s="359"/>
      <c r="M85" s="349"/>
    </row>
    <row r="86" spans="1:13" ht="14.45" customHeight="1">
      <c r="A86" s="87" t="s">
        <v>613</v>
      </c>
      <c r="B86" s="376">
        <f>'Capital Expenditure'!C20</f>
        <v>0</v>
      </c>
      <c r="C86" s="423" t="str">
        <f>'Capital Expenditure'!F20</f>
        <v xml:space="preserve">  </v>
      </c>
      <c r="D86" t="s">
        <v>692</v>
      </c>
      <c r="E86" s="456" t="s">
        <v>35</v>
      </c>
      <c r="F86" s="457" t="s">
        <v>586</v>
      </c>
      <c r="G86" s="441"/>
      <c r="H86" s="441"/>
      <c r="I86" s="359"/>
      <c r="J86" s="359"/>
      <c r="K86" s="359"/>
      <c r="L86" s="359"/>
      <c r="M86" s="349"/>
    </row>
    <row r="87" spans="1:13" ht="14.45" customHeight="1">
      <c r="A87" s="87" t="s">
        <v>614</v>
      </c>
      <c r="B87" s="376">
        <f>'Capital Expenditure'!C21</f>
        <v>0</v>
      </c>
      <c r="C87" s="423" t="str">
        <f>'Capital Expenditure'!F21</f>
        <v xml:space="preserve">  </v>
      </c>
      <c r="D87" t="s">
        <v>692</v>
      </c>
      <c r="E87" s="458" t="s">
        <v>294</v>
      </c>
      <c r="F87" s="457" t="s">
        <v>587</v>
      </c>
      <c r="G87" s="441"/>
      <c r="H87" s="441"/>
      <c r="I87" s="359"/>
      <c r="J87" s="359"/>
      <c r="K87" s="359"/>
      <c r="L87" s="359"/>
      <c r="M87" s="349"/>
    </row>
    <row r="88" spans="1:13" ht="14.45" customHeight="1">
      <c r="A88" s="87" t="s">
        <v>615</v>
      </c>
      <c r="B88" s="376">
        <f>'Capital Expenditure'!C22</f>
        <v>0</v>
      </c>
      <c r="C88" s="423" t="str">
        <f>'Capital Expenditure'!F22</f>
        <v xml:space="preserve">  </v>
      </c>
      <c r="D88" t="s">
        <v>692</v>
      </c>
      <c r="E88" s="456" t="s">
        <v>36</v>
      </c>
      <c r="F88" s="457" t="s">
        <v>588</v>
      </c>
      <c r="G88" s="441"/>
      <c r="H88" s="441"/>
      <c r="I88" s="359"/>
      <c r="J88" s="359"/>
      <c r="K88" s="359"/>
      <c r="L88" s="359"/>
      <c r="M88" s="349"/>
    </row>
    <row r="89" spans="1:13" ht="14.45" customHeight="1">
      <c r="A89" s="307" t="s">
        <v>217</v>
      </c>
      <c r="B89" s="291">
        <f>SUM(B80:B88)</f>
        <v>0</v>
      </c>
      <c r="E89" s="455"/>
      <c r="F89" s="455"/>
      <c r="G89" s="455"/>
      <c r="H89" s="455"/>
      <c r="I89" s="359"/>
      <c r="J89" s="359"/>
      <c r="K89" s="359"/>
      <c r="L89" s="359"/>
    </row>
    <row r="90" spans="1:13" ht="14.45" customHeight="1">
      <c r="A90" s="298" t="s">
        <v>419</v>
      </c>
      <c r="B90" s="289"/>
      <c r="C90" s="298" t="s">
        <v>178</v>
      </c>
      <c r="E90" s="455"/>
      <c r="F90" s="455"/>
      <c r="G90" s="455"/>
      <c r="H90" s="455"/>
      <c r="I90" s="359"/>
      <c r="J90" s="359"/>
      <c r="K90" s="359"/>
      <c r="L90" s="359"/>
    </row>
    <row r="91" spans="1:13" ht="14.45" customHeight="1">
      <c r="A91" s="305" t="s">
        <v>541</v>
      </c>
      <c r="B91" s="292">
        <f>B17+B24</f>
        <v>0</v>
      </c>
      <c r="D91" t="s">
        <v>693</v>
      </c>
    </row>
    <row r="92" spans="1:13" ht="14.45" customHeight="1">
      <c r="A92" s="305" t="s">
        <v>546</v>
      </c>
      <c r="B92" s="292">
        <f>SUM(B36,B42,B48,B71)</f>
        <v>0</v>
      </c>
      <c r="D92" t="s">
        <v>693</v>
      </c>
    </row>
    <row r="93" spans="1:13" ht="14.45" customHeight="1">
      <c r="A93" s="308" t="s">
        <v>420</v>
      </c>
      <c r="B93" s="292">
        <f>B91-B92</f>
        <v>0</v>
      </c>
      <c r="D93" t="s">
        <v>693</v>
      </c>
    </row>
    <row r="94" spans="1:13" ht="14.45" customHeight="1">
      <c r="A94" s="305" t="s">
        <v>547</v>
      </c>
      <c r="B94" s="292">
        <f>B78-B89</f>
        <v>0</v>
      </c>
      <c r="D94" t="s">
        <v>693</v>
      </c>
    </row>
    <row r="95" spans="1:13" ht="14.45" customHeight="1">
      <c r="A95" s="299" t="s">
        <v>421</v>
      </c>
      <c r="B95" s="481">
        <v>0</v>
      </c>
      <c r="D95" t="s">
        <v>694</v>
      </c>
    </row>
    <row r="96" spans="1:13" ht="14.45" customHeight="1">
      <c r="A96" s="383" t="s">
        <v>673</v>
      </c>
      <c r="B96" s="496">
        <v>0</v>
      </c>
      <c r="C96" s="497"/>
      <c r="D96" s="493" t="s">
        <v>696</v>
      </c>
    </row>
    <row r="97" spans="1:12" ht="14.45" customHeight="1">
      <c r="A97" s="299" t="s">
        <v>422</v>
      </c>
      <c r="B97" s="292">
        <f>SUM(B93:B96)</f>
        <v>0</v>
      </c>
      <c r="D97" s="491" t="s">
        <v>693</v>
      </c>
    </row>
    <row r="98" spans="1:12" ht="14.45" customHeight="1">
      <c r="A98" s="302" t="s">
        <v>133</v>
      </c>
      <c r="B98" s="290"/>
      <c r="C98" s="427"/>
    </row>
    <row r="99" spans="1:12" ht="14.45" customHeight="1">
      <c r="A99" s="299" t="s">
        <v>569</v>
      </c>
      <c r="B99" s="376">
        <f>INDEX('Receipt &amp; Expenditure'!A:G,MATCH(F99,'Receipt &amp; Expenditure'!B:B,0),3)</f>
        <v>0</v>
      </c>
      <c r="C99" s="429" t="str">
        <f>'Receipt &amp; Expenditure'!G75</f>
        <v xml:space="preserve">  </v>
      </c>
      <c r="D99" t="s">
        <v>693</v>
      </c>
      <c r="E99" s="459" t="s">
        <v>22</v>
      </c>
      <c r="F99" s="460" t="s">
        <v>589</v>
      </c>
      <c r="G99" s="438"/>
      <c r="H99" s="438"/>
      <c r="I99" s="380"/>
      <c r="J99" s="380"/>
      <c r="K99" s="380"/>
      <c r="L99" s="380"/>
    </row>
    <row r="100" spans="1:12" ht="14.45" customHeight="1">
      <c r="A100" s="299" t="s">
        <v>570</v>
      </c>
      <c r="B100" s="376">
        <f>INDEX('Receipt &amp; Expenditure'!A:G,MATCH(F100,'Receipt &amp; Expenditure'!B:B,0),3)</f>
        <v>0</v>
      </c>
      <c r="C100" s="429" t="str">
        <f>'Receipt &amp; Expenditure'!G75</f>
        <v xml:space="preserve">  </v>
      </c>
      <c r="D100" t="s">
        <v>693</v>
      </c>
      <c r="E100" s="459" t="s">
        <v>23</v>
      </c>
      <c r="F100" s="460" t="s">
        <v>590</v>
      </c>
      <c r="G100" s="438"/>
      <c r="H100" s="438"/>
      <c r="I100" s="380"/>
      <c r="J100" s="380"/>
      <c r="K100" s="380"/>
      <c r="L100" s="380"/>
    </row>
    <row r="101" spans="1:12" ht="14.45" customHeight="1">
      <c r="A101" s="299" t="s">
        <v>571</v>
      </c>
      <c r="B101" s="376">
        <f>INDEX('Receipt &amp; Expenditure'!A:G,MATCH(F101,'Receipt &amp; Expenditure'!B:B,0),3)</f>
        <v>0</v>
      </c>
      <c r="C101" s="429" t="str">
        <f>'Receipt &amp; Expenditure'!G75</f>
        <v xml:space="preserve">  </v>
      </c>
      <c r="D101" t="s">
        <v>693</v>
      </c>
      <c r="E101" s="459" t="s">
        <v>24</v>
      </c>
      <c r="F101" s="460" t="s">
        <v>591</v>
      </c>
      <c r="G101" s="438"/>
      <c r="H101" s="438"/>
      <c r="I101" s="380"/>
      <c r="J101" s="380"/>
      <c r="K101" s="380"/>
      <c r="L101" s="380"/>
    </row>
    <row r="102" spans="1:12" ht="14.45" customHeight="1">
      <c r="A102" s="299" t="s">
        <v>572</v>
      </c>
      <c r="B102" s="376">
        <f>INDEX('Receipt &amp; Expenditure'!A:G,MATCH(F102,'Receipt &amp; Expenditure'!B:B,0),3)</f>
        <v>0</v>
      </c>
      <c r="C102" s="429" t="str">
        <f>'Receipt &amp; Expenditure'!G75</f>
        <v xml:space="preserve">  </v>
      </c>
      <c r="D102" t="s">
        <v>693</v>
      </c>
      <c r="E102" s="459" t="s">
        <v>86</v>
      </c>
      <c r="F102" s="460" t="s">
        <v>592</v>
      </c>
    </row>
    <row r="103" spans="1:12" ht="14.45" customHeight="1">
      <c r="A103" s="299" t="s">
        <v>423</v>
      </c>
      <c r="B103" s="481">
        <v>0</v>
      </c>
      <c r="D103" t="s">
        <v>694</v>
      </c>
    </row>
    <row r="104" spans="1:12" ht="14.45" customHeight="1">
      <c r="A104" s="304" t="s">
        <v>424</v>
      </c>
      <c r="B104" s="292">
        <f>SUM(B99:B103)</f>
        <v>0</v>
      </c>
      <c r="D104" t="s">
        <v>693</v>
      </c>
    </row>
    <row r="105" spans="1:12" ht="14.45" customHeight="1">
      <c r="A105" s="302" t="s">
        <v>425</v>
      </c>
      <c r="B105" s="290"/>
      <c r="C105" s="427"/>
    </row>
    <row r="106" spans="1:12" ht="14.45" customHeight="1">
      <c r="A106" s="299" t="s">
        <v>426</v>
      </c>
      <c r="B106" s="376">
        <f>'Receipt &amp; Expenditure'!C72</f>
        <v>0</v>
      </c>
      <c r="D106" t="s">
        <v>692</v>
      </c>
      <c r="E106" s="437"/>
      <c r="F106" s="440" t="s">
        <v>593</v>
      </c>
      <c r="G106" s="438"/>
      <c r="H106" s="438"/>
      <c r="I106" s="380"/>
      <c r="J106" s="380"/>
      <c r="K106" s="380"/>
      <c r="L106" s="380"/>
    </row>
    <row r="107" spans="1:12" ht="14.45" customHeight="1">
      <c r="A107" s="299" t="s">
        <v>427</v>
      </c>
      <c r="B107" s="376">
        <f>'Receipt &amp; Expenditure'!C71</f>
        <v>0</v>
      </c>
      <c r="D107" t="s">
        <v>692</v>
      </c>
      <c r="E107" s="437"/>
      <c r="F107" s="440" t="s">
        <v>594</v>
      </c>
      <c r="G107" s="438"/>
      <c r="H107" s="438"/>
      <c r="I107" s="380"/>
      <c r="J107" s="380"/>
      <c r="K107" s="380"/>
      <c r="L107" s="380"/>
    </row>
    <row r="108" spans="1:12" ht="14.45" customHeight="1">
      <c r="A108" s="299" t="s">
        <v>503</v>
      </c>
      <c r="B108" s="481">
        <v>0</v>
      </c>
      <c r="D108" t="s">
        <v>694</v>
      </c>
    </row>
    <row r="109" spans="1:12" ht="14.45" customHeight="1">
      <c r="A109" s="299" t="s">
        <v>428</v>
      </c>
      <c r="B109" s="292">
        <f>'Att (B)'!G20</f>
        <v>0</v>
      </c>
      <c r="D109" s="491" t="s">
        <v>693</v>
      </c>
    </row>
    <row r="110" spans="1:12" ht="14.45" customHeight="1">
      <c r="A110" s="302" t="s">
        <v>429</v>
      </c>
      <c r="B110" s="290"/>
      <c r="C110" s="427"/>
    </row>
    <row r="111" spans="1:12" ht="14.45" customHeight="1">
      <c r="A111" s="305" t="s">
        <v>430</v>
      </c>
      <c r="B111" s="494"/>
      <c r="D111" t="s">
        <v>694</v>
      </c>
    </row>
    <row r="112" spans="1:12" ht="14.45" customHeight="1">
      <c r="A112" s="305" t="s">
        <v>431</v>
      </c>
      <c r="B112" s="495"/>
      <c r="D112" t="s">
        <v>694</v>
      </c>
    </row>
    <row r="113" spans="1:4" ht="14.45" customHeight="1">
      <c r="A113" s="305" t="s">
        <v>432</v>
      </c>
      <c r="B113" s="495"/>
      <c r="D113" t="s">
        <v>694</v>
      </c>
    </row>
    <row r="114" spans="1:4" ht="14.45" customHeight="1">
      <c r="A114" s="305" t="s">
        <v>433</v>
      </c>
      <c r="B114" s="495"/>
      <c r="D114" t="s">
        <v>694</v>
      </c>
    </row>
    <row r="115" spans="1:4" ht="14.45" customHeight="1">
      <c r="A115" s="305" t="s">
        <v>505</v>
      </c>
      <c r="B115" s="495"/>
      <c r="D115" t="s">
        <v>694</v>
      </c>
    </row>
    <row r="116" spans="1:4" ht="14.45" customHeight="1">
      <c r="A116" s="305" t="s">
        <v>506</v>
      </c>
      <c r="B116" s="495"/>
      <c r="D116" t="s">
        <v>694</v>
      </c>
    </row>
    <row r="117" spans="1:4" ht="14.45" customHeight="1">
      <c r="A117" s="305" t="s">
        <v>434</v>
      </c>
      <c r="B117" s="377">
        <f>'Att (B)'!G12</f>
        <v>0</v>
      </c>
      <c r="D117" t="s">
        <v>692</v>
      </c>
    </row>
    <row r="118" spans="1:4" ht="14.45" customHeight="1">
      <c r="A118" s="305" t="s">
        <v>435</v>
      </c>
      <c r="B118" s="377">
        <f>'Att (B)'!G13</f>
        <v>0</v>
      </c>
      <c r="D118" t="s">
        <v>692</v>
      </c>
    </row>
    <row r="119" spans="1:4" ht="14.45" customHeight="1">
      <c r="A119" s="305" t="s">
        <v>436</v>
      </c>
      <c r="B119" s="377">
        <f>'Att (B)'!G14</f>
        <v>0</v>
      </c>
      <c r="D119" t="s">
        <v>692</v>
      </c>
    </row>
    <row r="120" spans="1:4" ht="14.45" customHeight="1">
      <c r="A120" s="305" t="s">
        <v>574</v>
      </c>
      <c r="B120" s="377">
        <f>COUNTA('Att (B)'!B:B)-17</f>
        <v>0</v>
      </c>
      <c r="D120" t="s">
        <v>692</v>
      </c>
    </row>
    <row r="121" spans="1:4" ht="14.45" customHeight="1">
      <c r="A121" s="305" t="s">
        <v>437</v>
      </c>
      <c r="B121" s="377">
        <f>'Att (B)'!G23</f>
        <v>0</v>
      </c>
      <c r="D121" t="s">
        <v>692</v>
      </c>
    </row>
    <row r="122" spans="1:4" ht="14.45" customHeight="1">
      <c r="A122" s="305" t="s">
        <v>438</v>
      </c>
      <c r="B122" s="376">
        <f>'Att (B)'!G17</f>
        <v>0</v>
      </c>
      <c r="D122" t="s">
        <v>692</v>
      </c>
    </row>
    <row r="123" spans="1:4" ht="14.45" customHeight="1">
      <c r="A123" s="305" t="s">
        <v>439</v>
      </c>
      <c r="B123" s="376">
        <f>'Att (B)'!G18</f>
        <v>0</v>
      </c>
      <c r="D123" t="s">
        <v>692</v>
      </c>
    </row>
    <row r="124" spans="1:4" ht="14.45" customHeight="1">
      <c r="A124" s="305" t="s">
        <v>440</v>
      </c>
      <c r="B124" s="376">
        <f>'Att (B)'!G19</f>
        <v>0</v>
      </c>
      <c r="D124" t="s">
        <v>692</v>
      </c>
    </row>
    <row r="125" spans="1:4" ht="14.45" customHeight="1">
      <c r="A125" s="305" t="s">
        <v>504</v>
      </c>
      <c r="B125" s="376">
        <f>'Att (B)'!K8</f>
        <v>0</v>
      </c>
      <c r="D125" t="s">
        <v>692</v>
      </c>
    </row>
    <row r="126" spans="1:4" ht="14.45" customHeight="1">
      <c r="A126" s="298" t="s">
        <v>441</v>
      </c>
      <c r="B126" s="289"/>
      <c r="C126" s="424"/>
    </row>
    <row r="127" spans="1:4" ht="14.45" customHeight="1">
      <c r="A127" s="302" t="s">
        <v>442</v>
      </c>
      <c r="B127" s="290"/>
      <c r="C127" s="427"/>
    </row>
    <row r="128" spans="1:4" ht="14.45" customHeight="1">
      <c r="A128" s="236" t="s">
        <v>443</v>
      </c>
      <c r="B128" s="496">
        <v>0</v>
      </c>
      <c r="D128" s="493" t="s">
        <v>696</v>
      </c>
    </row>
    <row r="129" spans="1:4" ht="14.45" customHeight="1">
      <c r="A129" s="236" t="s">
        <v>444</v>
      </c>
      <c r="B129" s="496">
        <v>0</v>
      </c>
      <c r="D129" s="493" t="s">
        <v>696</v>
      </c>
    </row>
    <row r="130" spans="1:4" ht="14.45" customHeight="1">
      <c r="A130" s="236" t="s">
        <v>445</v>
      </c>
      <c r="B130" s="496">
        <v>0</v>
      </c>
      <c r="D130" s="493" t="s">
        <v>696</v>
      </c>
    </row>
    <row r="131" spans="1:4" ht="14.45" customHeight="1">
      <c r="A131" s="236" t="s">
        <v>446</v>
      </c>
      <c r="B131" s="496">
        <v>0</v>
      </c>
      <c r="D131" s="493" t="s">
        <v>696</v>
      </c>
    </row>
    <row r="132" spans="1:4" ht="14.45" customHeight="1">
      <c r="A132" s="236" t="s">
        <v>447</v>
      </c>
      <c r="B132" s="496">
        <v>0</v>
      </c>
      <c r="D132" s="493" t="s">
        <v>696</v>
      </c>
    </row>
    <row r="133" spans="1:4" ht="14.45" customHeight="1">
      <c r="A133" s="236" t="s">
        <v>448</v>
      </c>
      <c r="B133" s="496">
        <v>0</v>
      </c>
      <c r="D133" s="493" t="s">
        <v>696</v>
      </c>
    </row>
    <row r="134" spans="1:4" ht="14.45" customHeight="1">
      <c r="A134" s="304" t="s">
        <v>449</v>
      </c>
      <c r="B134" s="291">
        <f>SUM(B128:B133)</f>
        <v>0</v>
      </c>
      <c r="D134" s="491" t="s">
        <v>693</v>
      </c>
    </row>
    <row r="135" spans="1:4" ht="14.45" customHeight="1">
      <c r="A135" s="302" t="s">
        <v>450</v>
      </c>
      <c r="B135" s="290"/>
      <c r="C135" s="427"/>
    </row>
    <row r="136" spans="1:4" ht="14.45" customHeight="1">
      <c r="A136" s="236" t="s">
        <v>634</v>
      </c>
      <c r="B136" s="496">
        <v>0</v>
      </c>
      <c r="C136"/>
      <c r="D136" s="493" t="s">
        <v>696</v>
      </c>
    </row>
    <row r="137" spans="1:4" ht="14.45" customHeight="1">
      <c r="A137" s="383" t="s">
        <v>624</v>
      </c>
      <c r="B137" s="496">
        <v>0</v>
      </c>
      <c r="C137"/>
      <c r="D137" s="493" t="s">
        <v>696</v>
      </c>
    </row>
    <row r="138" spans="1:4" ht="14.45" customHeight="1">
      <c r="A138" s="383" t="s">
        <v>625</v>
      </c>
      <c r="B138" s="496">
        <v>0</v>
      </c>
      <c r="C138"/>
      <c r="D138" s="493" t="s">
        <v>696</v>
      </c>
    </row>
    <row r="139" spans="1:4" ht="14.45" customHeight="1">
      <c r="A139" s="383" t="s">
        <v>41</v>
      </c>
      <c r="B139" s="496">
        <v>0</v>
      </c>
      <c r="C139"/>
      <c r="D139" s="493" t="s">
        <v>696</v>
      </c>
    </row>
    <row r="140" spans="1:4" ht="14.45" customHeight="1">
      <c r="A140" s="383" t="s">
        <v>626</v>
      </c>
      <c r="B140" s="496">
        <v>0</v>
      </c>
      <c r="C140"/>
      <c r="D140" s="493" t="s">
        <v>696</v>
      </c>
    </row>
    <row r="141" spans="1:4" ht="14.45" customHeight="1">
      <c r="A141" s="383" t="s">
        <v>45</v>
      </c>
      <c r="B141" s="496">
        <v>0</v>
      </c>
      <c r="C141"/>
      <c r="D141" s="493" t="s">
        <v>696</v>
      </c>
    </row>
    <row r="142" spans="1:4" ht="14.45" customHeight="1">
      <c r="A142" s="383" t="s">
        <v>627</v>
      </c>
      <c r="B142" s="496">
        <v>0</v>
      </c>
      <c r="C142"/>
      <c r="D142" s="493" t="s">
        <v>696</v>
      </c>
    </row>
    <row r="143" spans="1:4" ht="14.45" customHeight="1">
      <c r="A143" s="383" t="s">
        <v>635</v>
      </c>
      <c r="B143" s="496">
        <v>0</v>
      </c>
      <c r="C143"/>
      <c r="D143" s="493" t="s">
        <v>696</v>
      </c>
    </row>
    <row r="144" spans="1:4" ht="14.45" customHeight="1">
      <c r="A144" s="236" t="s">
        <v>636</v>
      </c>
      <c r="B144" s="496">
        <v>0</v>
      </c>
      <c r="C144"/>
      <c r="D144" s="493" t="s">
        <v>696</v>
      </c>
    </row>
    <row r="145" spans="1:4" ht="14.45" customHeight="1">
      <c r="A145" s="236" t="s">
        <v>637</v>
      </c>
      <c r="B145" s="496">
        <v>0</v>
      </c>
      <c r="C145"/>
      <c r="D145" s="493" t="s">
        <v>696</v>
      </c>
    </row>
    <row r="146" spans="1:4" ht="14.45" customHeight="1">
      <c r="A146" s="304" t="s">
        <v>451</v>
      </c>
      <c r="B146" s="291">
        <f>SUM(B136:B137,B139,B141,B143,B145)-SUM(B138,B140,B142,B144)</f>
        <v>0</v>
      </c>
      <c r="C146"/>
      <c r="D146" s="491" t="s">
        <v>693</v>
      </c>
    </row>
    <row r="147" spans="1:4" ht="14.45" customHeight="1">
      <c r="A147" s="304" t="s">
        <v>47</v>
      </c>
      <c r="B147" s="291">
        <f>B146+B134</f>
        <v>0</v>
      </c>
      <c r="C147"/>
      <c r="D147" s="491" t="s">
        <v>693</v>
      </c>
    </row>
    <row r="148" spans="1:4" ht="14.45" customHeight="1">
      <c r="A148" s="302" t="s">
        <v>452</v>
      </c>
      <c r="B148" s="290"/>
      <c r="C148" s="427"/>
    </row>
    <row r="149" spans="1:4" ht="14.45" customHeight="1">
      <c r="A149" s="236" t="s">
        <v>453</v>
      </c>
      <c r="B149" s="496">
        <v>0</v>
      </c>
      <c r="C149"/>
      <c r="D149" s="493" t="s">
        <v>696</v>
      </c>
    </row>
    <row r="150" spans="1:4" ht="14.45" customHeight="1">
      <c r="A150" s="236" t="s">
        <v>454</v>
      </c>
      <c r="B150" s="496">
        <v>0</v>
      </c>
      <c r="C150"/>
      <c r="D150" s="493" t="s">
        <v>696</v>
      </c>
    </row>
    <row r="151" spans="1:4" ht="14.45" customHeight="1">
      <c r="A151" s="236" t="s">
        <v>455</v>
      </c>
      <c r="B151" s="496">
        <v>0</v>
      </c>
      <c r="C151"/>
      <c r="D151" s="493" t="s">
        <v>696</v>
      </c>
    </row>
    <row r="152" spans="1:4" ht="14.45" customHeight="1">
      <c r="A152" s="236" t="s">
        <v>456</v>
      </c>
      <c r="B152" s="496">
        <v>0</v>
      </c>
      <c r="C152"/>
      <c r="D152" s="493" t="s">
        <v>696</v>
      </c>
    </row>
    <row r="153" spans="1:4" ht="14.45" customHeight="1">
      <c r="A153" s="299" t="s">
        <v>457</v>
      </c>
      <c r="B153" s="496">
        <v>0</v>
      </c>
      <c r="C153"/>
      <c r="D153" s="493" t="s">
        <v>696</v>
      </c>
    </row>
    <row r="154" spans="1:4" ht="14.45" customHeight="1">
      <c r="A154" s="304" t="s">
        <v>458</v>
      </c>
      <c r="B154" s="291">
        <f>SUM(B149:B153)</f>
        <v>0</v>
      </c>
      <c r="C154"/>
      <c r="D154" s="491" t="s">
        <v>693</v>
      </c>
    </row>
    <row r="155" spans="1:4" ht="14.45" customHeight="1">
      <c r="A155" s="302" t="s">
        <v>459</v>
      </c>
      <c r="B155" s="290"/>
      <c r="C155" s="427"/>
    </row>
    <row r="156" spans="1:4" ht="14.45" customHeight="1">
      <c r="A156" s="236" t="s">
        <v>460</v>
      </c>
      <c r="B156" s="496">
        <v>0</v>
      </c>
      <c r="C156"/>
      <c r="D156" s="493" t="s">
        <v>696</v>
      </c>
    </row>
    <row r="157" spans="1:4" ht="14.45" customHeight="1">
      <c r="A157" s="236" t="s">
        <v>454</v>
      </c>
      <c r="B157" s="496">
        <v>0</v>
      </c>
      <c r="C157"/>
      <c r="D157" s="493" t="s">
        <v>696</v>
      </c>
    </row>
    <row r="158" spans="1:4" ht="14.45" customHeight="1">
      <c r="A158" s="236" t="s">
        <v>455</v>
      </c>
      <c r="B158" s="496">
        <v>0</v>
      </c>
      <c r="C158"/>
      <c r="D158" s="493" t="s">
        <v>696</v>
      </c>
    </row>
    <row r="159" spans="1:4" ht="14.45" customHeight="1">
      <c r="A159" s="236" t="s">
        <v>456</v>
      </c>
      <c r="B159" s="496">
        <v>0</v>
      </c>
      <c r="C159"/>
      <c r="D159" s="493" t="s">
        <v>696</v>
      </c>
    </row>
    <row r="160" spans="1:4" ht="14.45" customHeight="1">
      <c r="A160" s="299" t="s">
        <v>461</v>
      </c>
      <c r="B160" s="496">
        <v>0</v>
      </c>
      <c r="C160"/>
      <c r="D160" s="493" t="s">
        <v>696</v>
      </c>
    </row>
    <row r="161" spans="1:4" ht="14.45" customHeight="1">
      <c r="A161" s="304" t="s">
        <v>462</v>
      </c>
      <c r="B161" s="291">
        <f>SUM(B156:B160)</f>
        <v>0</v>
      </c>
      <c r="C161"/>
      <c r="D161" s="491" t="s">
        <v>693</v>
      </c>
    </row>
    <row r="162" spans="1:4" ht="14.45" customHeight="1">
      <c r="A162" s="304" t="s">
        <v>463</v>
      </c>
      <c r="B162" s="291">
        <f>B161+B154</f>
        <v>0</v>
      </c>
      <c r="C162"/>
      <c r="D162" s="491" t="s">
        <v>693</v>
      </c>
    </row>
    <row r="163" spans="1:4" ht="14.45" customHeight="1">
      <c r="A163" s="302" t="s">
        <v>548</v>
      </c>
      <c r="B163" s="290"/>
      <c r="C163" s="427"/>
    </row>
    <row r="164" spans="1:4" ht="14.45" customHeight="1">
      <c r="A164" s="304" t="s">
        <v>464</v>
      </c>
      <c r="B164" s="291">
        <f>B147-B162</f>
        <v>0</v>
      </c>
      <c r="C164"/>
      <c r="D164" s="491" t="s">
        <v>693</v>
      </c>
    </row>
    <row r="165" spans="1:4" ht="14.45" customHeight="1">
      <c r="A165" s="302" t="s">
        <v>465</v>
      </c>
      <c r="B165" s="290"/>
      <c r="C165" s="427"/>
    </row>
    <row r="166" spans="1:4" ht="14.45" customHeight="1">
      <c r="A166" s="236" t="s">
        <v>466</v>
      </c>
      <c r="B166" s="496">
        <v>0</v>
      </c>
      <c r="C166"/>
      <c r="D166" s="493" t="s">
        <v>696</v>
      </c>
    </row>
    <row r="167" spans="1:4" ht="14.45" customHeight="1">
      <c r="A167" s="236" t="s">
        <v>467</v>
      </c>
      <c r="B167" s="496">
        <v>0</v>
      </c>
      <c r="C167"/>
      <c r="D167" s="493" t="s">
        <v>696</v>
      </c>
    </row>
    <row r="168" spans="1:4" ht="14.45" customHeight="1">
      <c r="A168" s="236" t="s">
        <v>468</v>
      </c>
      <c r="B168" s="496">
        <v>0</v>
      </c>
      <c r="C168"/>
      <c r="D168" s="493" t="s">
        <v>696</v>
      </c>
    </row>
    <row r="169" spans="1:4" ht="14.45" customHeight="1">
      <c r="A169" s="236" t="s">
        <v>469</v>
      </c>
      <c r="B169" s="496">
        <v>0</v>
      </c>
      <c r="C169"/>
      <c r="D169" s="493" t="s">
        <v>696</v>
      </c>
    </row>
    <row r="170" spans="1:4" ht="14.45" customHeight="1">
      <c r="A170" s="236" t="s">
        <v>470</v>
      </c>
      <c r="B170" s="496">
        <v>0</v>
      </c>
      <c r="C170"/>
      <c r="D170" s="493" t="s">
        <v>696</v>
      </c>
    </row>
    <row r="171" spans="1:4" ht="14.45" customHeight="1">
      <c r="A171" s="304" t="s">
        <v>471</v>
      </c>
      <c r="B171" s="291">
        <f>SUM(B166:B170)</f>
        <v>0</v>
      </c>
      <c r="C171"/>
      <c r="D171" s="491" t="s">
        <v>693</v>
      </c>
    </row>
    <row r="173" spans="1:4" ht="14.45" customHeight="1">
      <c r="A173" s="289" t="s">
        <v>507</v>
      </c>
      <c r="B173" s="289"/>
      <c r="C173" s="424"/>
    </row>
    <row r="174" spans="1:4" ht="14.45" customHeight="1">
      <c r="A174" s="310" t="s">
        <v>508</v>
      </c>
      <c r="B174" s="496">
        <v>0</v>
      </c>
      <c r="C174"/>
      <c r="D174" s="493" t="s">
        <v>696</v>
      </c>
    </row>
    <row r="175" spans="1:4" ht="14.45" customHeight="1">
      <c r="A175" s="310" t="s">
        <v>509</v>
      </c>
      <c r="B175" s="496">
        <v>0</v>
      </c>
      <c r="C175"/>
      <c r="D175" s="493" t="s">
        <v>696</v>
      </c>
    </row>
    <row r="176" spans="1:4" ht="14.45" customHeight="1">
      <c r="A176" s="310" t="s">
        <v>510</v>
      </c>
      <c r="B176" s="291">
        <v>0</v>
      </c>
      <c r="C176"/>
      <c r="D176" s="491" t="s">
        <v>693</v>
      </c>
    </row>
    <row r="177" spans="1:4" ht="14.45" customHeight="1">
      <c r="A177" s="309"/>
      <c r="B177" s="309"/>
      <c r="C177" s="430"/>
    </row>
    <row r="178" spans="1:4" ht="14.45" customHeight="1">
      <c r="A178" s="289" t="s">
        <v>511</v>
      </c>
      <c r="B178" s="289"/>
      <c r="C178" s="424"/>
    </row>
    <row r="179" spans="1:4" ht="14.45" customHeight="1">
      <c r="A179" s="302" t="s">
        <v>442</v>
      </c>
      <c r="B179" s="290"/>
      <c r="C179" s="427"/>
    </row>
    <row r="180" spans="1:4" ht="14.45" customHeight="1">
      <c r="A180" s="236" t="s">
        <v>549</v>
      </c>
      <c r="B180" s="496">
        <v>0</v>
      </c>
      <c r="C180"/>
      <c r="D180" s="493" t="s">
        <v>696</v>
      </c>
    </row>
    <row r="181" spans="1:4" ht="14.45" customHeight="1">
      <c r="A181" s="236" t="s">
        <v>550</v>
      </c>
      <c r="B181" s="496">
        <v>0</v>
      </c>
      <c r="C181"/>
      <c r="D181" s="493" t="s">
        <v>696</v>
      </c>
    </row>
    <row r="182" spans="1:4" ht="14.45" customHeight="1">
      <c r="A182" s="236" t="s">
        <v>551</v>
      </c>
      <c r="B182" s="496">
        <v>0</v>
      </c>
      <c r="C182"/>
      <c r="D182" s="493" t="s">
        <v>696</v>
      </c>
    </row>
    <row r="183" spans="1:4" ht="14.45" customHeight="1">
      <c r="A183" s="236" t="s">
        <v>552</v>
      </c>
      <c r="B183" s="496">
        <v>0</v>
      </c>
      <c r="C183"/>
      <c r="D183" s="493" t="s">
        <v>696</v>
      </c>
    </row>
    <row r="184" spans="1:4" ht="14.45" customHeight="1">
      <c r="A184" s="236" t="s">
        <v>553</v>
      </c>
      <c r="B184" s="496">
        <v>0</v>
      </c>
      <c r="C184"/>
      <c r="D184" s="493" t="s">
        <v>696</v>
      </c>
    </row>
    <row r="185" spans="1:4" ht="14.45" customHeight="1">
      <c r="A185" s="236" t="s">
        <v>554</v>
      </c>
      <c r="B185" s="496">
        <v>0</v>
      </c>
      <c r="C185"/>
      <c r="D185" s="493" t="s">
        <v>696</v>
      </c>
    </row>
    <row r="186" spans="1:4" ht="14.45" customHeight="1">
      <c r="A186" s="304" t="s">
        <v>599</v>
      </c>
      <c r="B186" s="291">
        <f>SUM(B180:B185)</f>
        <v>0</v>
      </c>
      <c r="C186"/>
      <c r="D186" s="491" t="s">
        <v>693</v>
      </c>
    </row>
    <row r="187" spans="1:4" ht="14.45" customHeight="1">
      <c r="A187" s="302" t="s">
        <v>450</v>
      </c>
      <c r="B187" s="290"/>
      <c r="C187" s="427"/>
    </row>
    <row r="188" spans="1:4" ht="14.45" customHeight="1">
      <c r="A188" s="236" t="s">
        <v>551</v>
      </c>
      <c r="B188" s="496">
        <v>0</v>
      </c>
      <c r="C188"/>
      <c r="D188" s="493" t="s">
        <v>696</v>
      </c>
    </row>
    <row r="189" spans="1:4" ht="14.45" customHeight="1">
      <c r="A189" s="383" t="s">
        <v>628</v>
      </c>
      <c r="B189" s="496">
        <v>0</v>
      </c>
      <c r="C189"/>
      <c r="D189" s="493" t="s">
        <v>696</v>
      </c>
    </row>
    <row r="190" spans="1:4" ht="14.45" customHeight="1">
      <c r="A190" s="383" t="s">
        <v>629</v>
      </c>
      <c r="B190" s="496">
        <v>0</v>
      </c>
      <c r="C190"/>
      <c r="D190" s="493" t="s">
        <v>696</v>
      </c>
    </row>
    <row r="191" spans="1:4" ht="14.45" customHeight="1">
      <c r="A191" s="383" t="s">
        <v>630</v>
      </c>
      <c r="B191" s="496">
        <v>0</v>
      </c>
      <c r="C191"/>
      <c r="D191" s="493" t="s">
        <v>696</v>
      </c>
    </row>
    <row r="192" spans="1:4" ht="14.45" customHeight="1">
      <c r="A192" s="383" t="s">
        <v>631</v>
      </c>
      <c r="B192" s="496">
        <v>0</v>
      </c>
      <c r="C192"/>
      <c r="D192" s="493" t="s">
        <v>696</v>
      </c>
    </row>
    <row r="193" spans="1:4" ht="14.45" customHeight="1">
      <c r="A193" s="383" t="s">
        <v>632</v>
      </c>
      <c r="B193" s="496">
        <v>0</v>
      </c>
      <c r="C193"/>
      <c r="D193" s="493" t="s">
        <v>696</v>
      </c>
    </row>
    <row r="194" spans="1:4" ht="14.45" customHeight="1">
      <c r="A194" s="383" t="s">
        <v>633</v>
      </c>
      <c r="B194" s="496">
        <v>0</v>
      </c>
      <c r="C194"/>
      <c r="D194" s="493" t="s">
        <v>696</v>
      </c>
    </row>
    <row r="195" spans="1:4" ht="14.45" customHeight="1">
      <c r="A195" s="383" t="s">
        <v>554</v>
      </c>
      <c r="B195" s="496">
        <v>0</v>
      </c>
      <c r="C195"/>
      <c r="D195" s="493" t="s">
        <v>696</v>
      </c>
    </row>
    <row r="196" spans="1:4" ht="14.45" customHeight="1">
      <c r="A196" s="236" t="s">
        <v>555</v>
      </c>
      <c r="B196" s="496">
        <v>0</v>
      </c>
      <c r="C196"/>
      <c r="D196" s="493" t="s">
        <v>696</v>
      </c>
    </row>
    <row r="197" spans="1:4" ht="14.45" customHeight="1">
      <c r="A197" s="236" t="s">
        <v>556</v>
      </c>
      <c r="B197" s="496">
        <v>0</v>
      </c>
      <c r="C197"/>
      <c r="D197" s="493" t="s">
        <v>696</v>
      </c>
    </row>
    <row r="198" spans="1:4" ht="14.45" customHeight="1">
      <c r="A198" s="304" t="s">
        <v>600</v>
      </c>
      <c r="B198" s="291">
        <f>SUM(B188:B189,B191,B193,B195,B197)-SUM(B190,B192,B194,B196)</f>
        <v>0</v>
      </c>
      <c r="C198"/>
      <c r="D198" s="491" t="s">
        <v>693</v>
      </c>
    </row>
    <row r="199" spans="1:4" ht="14.45" customHeight="1">
      <c r="A199" s="304" t="s">
        <v>601</v>
      </c>
      <c r="B199" s="291">
        <f>B198+B186</f>
        <v>0</v>
      </c>
      <c r="C199"/>
      <c r="D199" s="491" t="s">
        <v>693</v>
      </c>
    </row>
    <row r="200" spans="1:4" ht="14.45" customHeight="1">
      <c r="A200" s="302" t="s">
        <v>452</v>
      </c>
      <c r="B200" s="290"/>
      <c r="C200" s="427"/>
    </row>
    <row r="201" spans="1:4" ht="14.45" customHeight="1">
      <c r="A201" s="236" t="s">
        <v>557</v>
      </c>
      <c r="B201" s="496">
        <v>0</v>
      </c>
      <c r="C201"/>
      <c r="D201" s="493" t="s">
        <v>696</v>
      </c>
    </row>
    <row r="202" spans="1:4" ht="14.45" customHeight="1">
      <c r="A202" s="236" t="s">
        <v>558</v>
      </c>
      <c r="B202" s="496">
        <v>0</v>
      </c>
      <c r="C202"/>
      <c r="D202" s="493" t="s">
        <v>696</v>
      </c>
    </row>
    <row r="203" spans="1:4" ht="14.45" customHeight="1">
      <c r="A203" s="236" t="s">
        <v>559</v>
      </c>
      <c r="B203" s="496">
        <v>0</v>
      </c>
      <c r="C203"/>
      <c r="D203" s="493" t="s">
        <v>696</v>
      </c>
    </row>
    <row r="204" spans="1:4" ht="14.45" customHeight="1">
      <c r="A204" s="236" t="s">
        <v>560</v>
      </c>
      <c r="B204" s="496">
        <v>0</v>
      </c>
      <c r="C204"/>
      <c r="D204" s="493" t="s">
        <v>696</v>
      </c>
    </row>
    <row r="205" spans="1:4" ht="14.45" customHeight="1">
      <c r="A205" s="236" t="s">
        <v>561</v>
      </c>
      <c r="B205" s="496">
        <v>0</v>
      </c>
      <c r="C205"/>
      <c r="D205" s="493" t="s">
        <v>696</v>
      </c>
    </row>
    <row r="206" spans="1:4" ht="14.45" customHeight="1">
      <c r="A206" s="304" t="s">
        <v>602</v>
      </c>
      <c r="B206" s="291">
        <f>SUM(B201:B205)</f>
        <v>0</v>
      </c>
      <c r="C206"/>
      <c r="D206" s="491" t="s">
        <v>693</v>
      </c>
    </row>
    <row r="207" spans="1:4" ht="14.45" customHeight="1">
      <c r="A207" s="302" t="s">
        <v>459</v>
      </c>
      <c r="B207" s="290"/>
      <c r="C207" s="427"/>
    </row>
    <row r="208" spans="1:4" ht="14.45" customHeight="1">
      <c r="A208" s="236" t="s">
        <v>562</v>
      </c>
      <c r="B208" s="496">
        <v>0</v>
      </c>
      <c r="C208"/>
      <c r="D208" s="493" t="s">
        <v>696</v>
      </c>
    </row>
    <row r="209" spans="1:4" ht="14.45" customHeight="1">
      <c r="A209" s="236" t="s">
        <v>558</v>
      </c>
      <c r="B209" s="496">
        <v>0</v>
      </c>
      <c r="C209"/>
      <c r="D209" s="493" t="s">
        <v>696</v>
      </c>
    </row>
    <row r="210" spans="1:4" ht="14.45" customHeight="1">
      <c r="A210" s="236" t="s">
        <v>559</v>
      </c>
      <c r="B210" s="496">
        <v>0</v>
      </c>
      <c r="C210"/>
      <c r="D210" s="493" t="s">
        <v>696</v>
      </c>
    </row>
    <row r="211" spans="1:4" ht="14.45" customHeight="1">
      <c r="A211" s="236" t="s">
        <v>560</v>
      </c>
      <c r="B211" s="496">
        <v>0</v>
      </c>
      <c r="C211"/>
      <c r="D211" s="493" t="s">
        <v>696</v>
      </c>
    </row>
    <row r="212" spans="1:4" ht="14.45" customHeight="1">
      <c r="A212" s="236" t="s">
        <v>563</v>
      </c>
      <c r="B212" s="496">
        <v>0</v>
      </c>
      <c r="C212"/>
      <c r="D212" s="493" t="s">
        <v>696</v>
      </c>
    </row>
    <row r="213" spans="1:4" ht="14.45" customHeight="1">
      <c r="A213" s="304" t="s">
        <v>603</v>
      </c>
      <c r="B213" s="291">
        <f>SUM(B208:B212)</f>
        <v>0</v>
      </c>
      <c r="C213"/>
      <c r="D213" s="491" t="s">
        <v>693</v>
      </c>
    </row>
    <row r="214" spans="1:4" ht="14.45" customHeight="1">
      <c r="A214" s="304" t="s">
        <v>604</v>
      </c>
      <c r="B214" s="291">
        <f>B213+B206</f>
        <v>0</v>
      </c>
      <c r="C214"/>
      <c r="D214" s="491" t="s">
        <v>693</v>
      </c>
    </row>
    <row r="215" spans="1:4" ht="14.45" customHeight="1">
      <c r="A215" s="302" t="s">
        <v>548</v>
      </c>
      <c r="B215" s="290"/>
      <c r="C215" s="427"/>
    </row>
    <row r="216" spans="1:4" ht="14.45" customHeight="1">
      <c r="A216" s="304" t="s">
        <v>605</v>
      </c>
      <c r="B216" s="291">
        <f>B199-B214</f>
        <v>0</v>
      </c>
      <c r="C216"/>
    </row>
    <row r="217" spans="1:4" ht="14.45" customHeight="1">
      <c r="A217" s="302" t="s">
        <v>465</v>
      </c>
      <c r="B217" s="290"/>
      <c r="C217" s="427"/>
    </row>
    <row r="218" spans="1:4" ht="14.45" customHeight="1">
      <c r="A218" s="236" t="s">
        <v>564</v>
      </c>
      <c r="B218" s="496">
        <v>0</v>
      </c>
      <c r="C218"/>
      <c r="D218" s="493" t="s">
        <v>696</v>
      </c>
    </row>
    <row r="219" spans="1:4" ht="14.45" customHeight="1">
      <c r="A219" s="236" t="s">
        <v>565</v>
      </c>
      <c r="B219" s="496">
        <v>0</v>
      </c>
      <c r="C219"/>
      <c r="D219" s="493" t="s">
        <v>696</v>
      </c>
    </row>
    <row r="220" spans="1:4" ht="14.45" customHeight="1">
      <c r="A220" s="236" t="s">
        <v>566</v>
      </c>
      <c r="B220" s="496">
        <v>0</v>
      </c>
      <c r="C220"/>
      <c r="D220" s="493" t="s">
        <v>696</v>
      </c>
    </row>
    <row r="221" spans="1:4" ht="14.45" customHeight="1">
      <c r="A221" s="236" t="s">
        <v>567</v>
      </c>
      <c r="B221" s="496">
        <v>0</v>
      </c>
      <c r="C221"/>
      <c r="D221" s="493" t="s">
        <v>696</v>
      </c>
    </row>
    <row r="222" spans="1:4" ht="14.45" customHeight="1">
      <c r="A222" s="236" t="s">
        <v>568</v>
      </c>
      <c r="B222" s="496">
        <v>0</v>
      </c>
      <c r="C222"/>
      <c r="D222" s="493" t="s">
        <v>696</v>
      </c>
    </row>
    <row r="223" spans="1:4" ht="14.45" customHeight="1">
      <c r="A223" s="304" t="s">
        <v>606</v>
      </c>
      <c r="B223" s="291">
        <f>SUM(B218:B222)</f>
        <v>0</v>
      </c>
      <c r="C223"/>
      <c r="D223" s="491" t="s">
        <v>693</v>
      </c>
    </row>
    <row r="224" spans="1:4" ht="14.45" customHeight="1">
      <c r="A224" s="7"/>
      <c r="B224" s="7"/>
      <c r="C224" s="431"/>
    </row>
    <row r="225" spans="1:6" ht="14.45" customHeight="1">
      <c r="A225" s="302" t="s">
        <v>660</v>
      </c>
      <c r="B225" s="290"/>
      <c r="C225" s="427"/>
    </row>
    <row r="226" spans="1:6" ht="14.45" customHeight="1">
      <c r="A226" s="407" t="s">
        <v>661</v>
      </c>
      <c r="B226" s="376">
        <f>'Receipt &amp; Expenditure'!C84</f>
        <v>0</v>
      </c>
      <c r="C226"/>
      <c r="D226" t="s">
        <v>692</v>
      </c>
      <c r="F226" s="461" t="s">
        <v>657</v>
      </c>
    </row>
    <row r="227" spans="1:6" ht="14.45" customHeight="1">
      <c r="A227" s="406" t="s">
        <v>662</v>
      </c>
      <c r="B227" s="376">
        <f>'Receipt &amp; Expenditure'!C85</f>
        <v>0</v>
      </c>
      <c r="C227"/>
      <c r="D227" t="s">
        <v>692</v>
      </c>
      <c r="F227" s="461" t="s">
        <v>658</v>
      </c>
    </row>
    <row r="228" spans="1:6" ht="14.45" customHeight="1">
      <c r="A228" s="406" t="s">
        <v>663</v>
      </c>
      <c r="B228" s="376">
        <f>'Receipt &amp; Expenditure'!C86</f>
        <v>0</v>
      </c>
      <c r="C228"/>
      <c r="D228" t="s">
        <v>692</v>
      </c>
      <c r="F228" s="461" t="s">
        <v>659</v>
      </c>
    </row>
    <row r="229" spans="1:6" ht="14.45" customHeight="1">
      <c r="A229" s="406" t="s">
        <v>665</v>
      </c>
      <c r="B229" s="376">
        <f>'Receipt &amp; Expenditure'!C87</f>
        <v>0</v>
      </c>
      <c r="C229"/>
      <c r="D229" t="s">
        <v>692</v>
      </c>
    </row>
    <row r="230" spans="1:6" ht="14.45" customHeight="1">
      <c r="C230"/>
    </row>
  </sheetData>
  <mergeCells count="4">
    <mergeCell ref="E2:F2"/>
    <mergeCell ref="E3:F3"/>
    <mergeCell ref="E4:F4"/>
    <mergeCell ref="E11:H11"/>
  </mergeCells>
  <conditionalFormatting sqref="E32">
    <cfRule type="expression" dxfId="1" priority="2" stopIfTrue="1">
      <formula>#REF!&gt;0</formula>
    </cfRule>
  </conditionalFormatting>
  <conditionalFormatting sqref="E35">
    <cfRule type="expression" dxfId="0" priority="1" stopIfTrue="1">
      <formula>#REF!&gt;0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0000"/>
  </sheetPr>
  <dimension ref="A1:Q65"/>
  <sheetViews>
    <sheetView view="pageBreakPreview" topLeftCell="B1" zoomScale="120" zoomScaleNormal="100" workbookViewId="0">
      <selection activeCell="G8" sqref="G8"/>
    </sheetView>
  </sheetViews>
  <sheetFormatPr defaultColWidth="9.140625" defaultRowHeight="12.75"/>
  <cols>
    <col min="1" max="1" width="3.140625" style="15" hidden="1" customWidth="1"/>
    <col min="2" max="2" width="13.140625" style="15" customWidth="1"/>
    <col min="3" max="3" width="33.28515625" style="15" bestFit="1" customWidth="1"/>
    <col min="4" max="12" width="8.140625" style="15" customWidth="1"/>
    <col min="13" max="14" width="9.140625" style="15"/>
    <col min="15" max="15" width="11.5703125" style="15" customWidth="1"/>
    <col min="16" max="16" width="9.140625" style="15"/>
    <col min="17" max="17" width="56.5703125" style="15" customWidth="1"/>
    <col min="18" max="16384" width="9.140625" style="15"/>
  </cols>
  <sheetData>
    <row r="1" spans="1:17" ht="18">
      <c r="A1" s="259" t="s">
        <v>345</v>
      </c>
      <c r="B1" s="549" t="s">
        <v>596</v>
      </c>
      <c r="C1" s="550"/>
      <c r="D1" s="550"/>
      <c r="E1" s="550"/>
      <c r="F1" s="550"/>
      <c r="G1" s="550"/>
      <c r="H1" s="550"/>
      <c r="I1" s="550"/>
      <c r="J1" s="550"/>
      <c r="K1" s="550"/>
      <c r="L1" s="550"/>
      <c r="M1" s="550"/>
      <c r="N1" s="550"/>
      <c r="O1" s="550"/>
      <c r="P1" s="260"/>
      <c r="Q1" s="260"/>
    </row>
    <row r="2" spans="1:17">
      <c r="A2" s="38"/>
      <c r="B2" s="38"/>
      <c r="C2" s="38"/>
      <c r="D2" s="38"/>
      <c r="E2" s="38"/>
      <c r="F2" s="38"/>
      <c r="G2" s="38"/>
      <c r="H2" s="38"/>
      <c r="I2" s="38"/>
      <c r="J2" s="38"/>
      <c r="K2" s="38"/>
      <c r="L2" s="38"/>
      <c r="M2" s="282"/>
      <c r="N2" s="282"/>
      <c r="O2" s="282"/>
    </row>
    <row r="3" spans="1:17">
      <c r="A3" s="38"/>
      <c r="B3" s="38" t="s">
        <v>341</v>
      </c>
      <c r="C3" s="95"/>
      <c r="D3" s="95"/>
      <c r="E3" s="95"/>
      <c r="F3" s="95"/>
      <c r="G3" s="95"/>
      <c r="H3" s="95"/>
      <c r="I3" s="95"/>
      <c r="J3" s="95"/>
      <c r="K3" s="95"/>
      <c r="L3" s="38"/>
      <c r="M3" s="282"/>
      <c r="N3" s="282"/>
      <c r="O3" s="282"/>
      <c r="Q3" s="133"/>
    </row>
    <row r="4" spans="1:17">
      <c r="A4" s="38"/>
      <c r="B4" s="38" t="s">
        <v>173</v>
      </c>
      <c r="C4" s="38"/>
      <c r="D4" s="38"/>
      <c r="E4" s="38"/>
      <c r="F4" s="265"/>
      <c r="G4" s="265"/>
      <c r="H4" s="265"/>
      <c r="I4" s="265"/>
      <c r="J4" s="265"/>
      <c r="K4" s="265"/>
      <c r="L4" s="38"/>
      <c r="M4" s="282"/>
      <c r="N4" s="282"/>
      <c r="O4" s="282"/>
      <c r="Q4" s="133"/>
    </row>
    <row r="5" spans="1:17" s="129" customFormat="1" ht="15.75">
      <c r="A5" s="126"/>
      <c r="B5" s="127" t="s">
        <v>130</v>
      </c>
      <c r="C5" s="127"/>
      <c r="D5" s="127"/>
      <c r="E5" s="128"/>
      <c r="F5" s="127"/>
      <c r="G5" s="127"/>
      <c r="H5" s="127"/>
      <c r="I5" s="127"/>
      <c r="J5" s="127"/>
      <c r="K5" s="127"/>
      <c r="L5" s="126"/>
      <c r="M5" s="283"/>
      <c r="N5" s="283"/>
      <c r="O5" s="283"/>
      <c r="Q5" s="133"/>
    </row>
    <row r="6" spans="1:17" s="129" customFormat="1" ht="12" customHeight="1">
      <c r="A6" s="126"/>
      <c r="B6" s="127"/>
      <c r="C6" s="127"/>
      <c r="D6" s="127"/>
      <c r="E6" s="127"/>
      <c r="F6" s="127"/>
      <c r="G6" s="127"/>
      <c r="H6" s="127"/>
      <c r="I6" s="127"/>
      <c r="J6" s="127"/>
      <c r="K6" s="127"/>
      <c r="L6" s="126"/>
      <c r="M6" s="283"/>
      <c r="N6" s="283"/>
      <c r="O6" s="283"/>
      <c r="Q6" s="133"/>
    </row>
    <row r="7" spans="1:17" s="254" customFormat="1" ht="15.75">
      <c r="A7" s="252"/>
      <c r="B7" s="127" t="s">
        <v>646</v>
      </c>
      <c r="C7" s="127"/>
      <c r="D7" s="127"/>
      <c r="E7" s="253"/>
      <c r="F7" s="127"/>
      <c r="G7" s="127"/>
      <c r="H7" s="127"/>
      <c r="I7" s="127"/>
      <c r="J7" s="127"/>
      <c r="K7" s="127"/>
      <c r="L7" s="252"/>
      <c r="M7" s="284"/>
      <c r="N7" s="284"/>
      <c r="O7" s="284"/>
      <c r="Q7" s="133"/>
    </row>
    <row r="8" spans="1:17" s="254" customFormat="1" ht="12" customHeight="1">
      <c r="A8" s="252"/>
      <c r="B8" s="127"/>
      <c r="C8" s="127"/>
      <c r="D8" s="127"/>
      <c r="E8" s="253"/>
      <c r="F8" s="127"/>
      <c r="G8" s="127"/>
      <c r="H8" s="127"/>
      <c r="I8" s="127"/>
      <c r="J8" s="127"/>
      <c r="K8" s="127"/>
      <c r="L8" s="252"/>
      <c r="M8" s="284"/>
      <c r="N8" s="284"/>
      <c r="O8" s="284"/>
      <c r="Q8" s="133"/>
    </row>
    <row r="9" spans="1:17" s="254" customFormat="1" ht="15.75">
      <c r="A9" s="252"/>
      <c r="B9" s="127" t="s">
        <v>344</v>
      </c>
      <c r="C9" s="127"/>
      <c r="D9" s="127"/>
      <c r="E9" s="127"/>
      <c r="F9" s="127"/>
      <c r="G9" s="127"/>
      <c r="H9" s="127"/>
      <c r="I9" s="127"/>
      <c r="J9" s="127"/>
      <c r="K9" s="127"/>
      <c r="L9" s="252"/>
      <c r="M9" s="284"/>
      <c r="N9" s="284"/>
      <c r="O9" s="284"/>
      <c r="Q9" s="133"/>
    </row>
    <row r="10" spans="1:17" s="254" customFormat="1" ht="12" customHeight="1">
      <c r="A10" s="252"/>
      <c r="B10" s="127"/>
      <c r="C10" s="127"/>
      <c r="D10" s="127"/>
      <c r="E10" s="127"/>
      <c r="F10" s="127"/>
      <c r="G10" s="127"/>
      <c r="H10" s="127"/>
      <c r="I10" s="127"/>
      <c r="J10" s="127"/>
      <c r="K10" s="127"/>
      <c r="L10" s="252"/>
      <c r="M10" s="284"/>
      <c r="N10" s="284"/>
      <c r="O10" s="284"/>
      <c r="Q10" s="133"/>
    </row>
    <row r="11" spans="1:17" s="254" customFormat="1" ht="17.45" customHeight="1">
      <c r="A11" s="252"/>
      <c r="B11" s="127" t="s">
        <v>644</v>
      </c>
      <c r="C11" s="127"/>
      <c r="D11" s="127"/>
      <c r="E11" s="127"/>
      <c r="F11" s="127"/>
      <c r="G11" s="127"/>
      <c r="H11" s="127"/>
      <c r="I11" s="127"/>
      <c r="J11" s="127"/>
      <c r="K11" s="127"/>
      <c r="L11" s="252"/>
      <c r="M11" s="284"/>
      <c r="N11" s="284"/>
      <c r="O11" s="284"/>
      <c r="Q11" s="133"/>
    </row>
    <row r="12" spans="1:17" s="254" customFormat="1" ht="12" customHeight="1">
      <c r="A12" s="252"/>
      <c r="B12" s="127"/>
      <c r="C12" s="127"/>
      <c r="D12" s="127"/>
      <c r="E12" s="127"/>
      <c r="F12" s="127"/>
      <c r="G12" s="127"/>
      <c r="H12" s="127"/>
      <c r="I12" s="127"/>
      <c r="J12" s="127"/>
      <c r="K12" s="127"/>
      <c r="L12" s="252"/>
      <c r="M12" s="284"/>
      <c r="N12" s="284"/>
      <c r="O12" s="284"/>
      <c r="Q12" s="133"/>
    </row>
    <row r="13" spans="1:17" s="129" customFormat="1" ht="17.45" customHeight="1">
      <c r="A13" s="126"/>
      <c r="B13" s="127" t="s">
        <v>352</v>
      </c>
      <c r="C13" s="280"/>
      <c r="D13" s="280"/>
      <c r="E13" s="280"/>
      <c r="F13" s="280"/>
      <c r="G13" s="280"/>
      <c r="H13" s="280"/>
      <c r="I13" s="280"/>
      <c r="J13" s="280"/>
      <c r="K13" s="281" t="s">
        <v>136</v>
      </c>
      <c r="L13" s="280"/>
      <c r="M13" s="283"/>
      <c r="N13" s="283"/>
      <c r="O13" s="285"/>
      <c r="Q13" s="133"/>
    </row>
    <row r="14" spans="1:17" s="129" customFormat="1" ht="12" customHeight="1">
      <c r="A14" s="126"/>
      <c r="B14" s="285"/>
      <c r="C14" s="393"/>
      <c r="D14" s="393"/>
      <c r="E14" s="393"/>
      <c r="F14" s="393"/>
      <c r="G14" s="393"/>
      <c r="H14" s="393"/>
      <c r="I14" s="393"/>
      <c r="J14" s="393"/>
      <c r="K14" s="394"/>
      <c r="L14" s="393"/>
      <c r="M14" s="283"/>
      <c r="N14" s="283"/>
      <c r="O14" s="285"/>
      <c r="Q14" s="133"/>
    </row>
    <row r="15" spans="1:17" s="129" customFormat="1" ht="19.5">
      <c r="A15" s="126"/>
      <c r="B15" s="127" t="s">
        <v>638</v>
      </c>
      <c r="C15" s="393"/>
      <c r="D15" s="393"/>
      <c r="E15" s="393"/>
      <c r="F15" s="393"/>
      <c r="G15" s="393"/>
      <c r="H15" s="393"/>
      <c r="I15" s="393"/>
      <c r="J15" s="393"/>
      <c r="K15" s="394"/>
      <c r="L15" s="393"/>
      <c r="M15" s="283"/>
      <c r="N15" s="283"/>
      <c r="O15" s="285"/>
      <c r="Q15" s="133"/>
    </row>
    <row r="16" spans="1:17" s="268" customFormat="1">
      <c r="A16" s="266"/>
      <c r="B16" s="117"/>
      <c r="C16" s="117"/>
      <c r="D16" s="117"/>
      <c r="E16" s="117"/>
      <c r="F16" s="117"/>
      <c r="G16" s="124"/>
      <c r="H16" s="117"/>
      <c r="I16" s="125"/>
      <c r="J16" s="117"/>
      <c r="K16" s="117"/>
      <c r="L16" s="267"/>
      <c r="M16" s="286"/>
      <c r="N16" s="286"/>
      <c r="O16" s="286"/>
      <c r="Q16" s="133"/>
    </row>
    <row r="17" spans="1:17">
      <c r="A17" s="38"/>
      <c r="B17" s="38"/>
      <c r="C17" s="38"/>
      <c r="D17" s="546" t="s">
        <v>59</v>
      </c>
      <c r="E17" s="547"/>
      <c r="F17" s="547"/>
      <c r="G17" s="548"/>
      <c r="H17" s="546" t="s">
        <v>239</v>
      </c>
      <c r="I17" s="547"/>
      <c r="J17" s="547"/>
      <c r="K17" s="547"/>
      <c r="L17" s="548"/>
      <c r="M17" s="282"/>
      <c r="N17" s="282"/>
      <c r="O17" s="282"/>
      <c r="Q17" s="133"/>
    </row>
    <row r="18" spans="1:17" s="131" customFormat="1" ht="25.5">
      <c r="A18" s="130"/>
      <c r="B18" s="261" t="s">
        <v>253</v>
      </c>
      <c r="C18" s="262"/>
      <c r="D18" s="96" t="s">
        <v>70</v>
      </c>
      <c r="E18" s="96" t="s">
        <v>67</v>
      </c>
      <c r="F18" s="96" t="s">
        <v>68</v>
      </c>
      <c r="G18" s="96" t="s">
        <v>50</v>
      </c>
      <c r="H18" s="96" t="s">
        <v>69</v>
      </c>
      <c r="I18" s="96" t="s">
        <v>172</v>
      </c>
      <c r="J18" s="96" t="s">
        <v>263</v>
      </c>
      <c r="K18" s="96" t="s">
        <v>49</v>
      </c>
      <c r="L18" s="96" t="s">
        <v>228</v>
      </c>
      <c r="M18" s="287"/>
      <c r="N18" s="287"/>
      <c r="O18" s="287"/>
      <c r="Q18" s="133"/>
    </row>
    <row r="19" spans="1:17" s="131" customFormat="1" ht="19.5">
      <c r="A19" s="130"/>
      <c r="B19" s="263" t="s">
        <v>254</v>
      </c>
      <c r="C19" s="264"/>
      <c r="D19" s="123" t="s">
        <v>136</v>
      </c>
      <c r="E19" s="123" t="s">
        <v>136</v>
      </c>
      <c r="F19" s="123" t="s">
        <v>136</v>
      </c>
      <c r="G19" s="123" t="s">
        <v>136</v>
      </c>
      <c r="H19" s="123" t="s">
        <v>136</v>
      </c>
      <c r="I19" s="123" t="s">
        <v>136</v>
      </c>
      <c r="J19" s="123" t="s">
        <v>136</v>
      </c>
      <c r="K19" s="123" t="s">
        <v>136</v>
      </c>
      <c r="L19" s="123" t="s">
        <v>136</v>
      </c>
      <c r="M19" s="287"/>
      <c r="N19" s="287"/>
      <c r="O19" s="287"/>
      <c r="Q19" s="133"/>
    </row>
    <row r="20" spans="1:17" s="131" customFormat="1" ht="19.5">
      <c r="A20" s="130"/>
      <c r="B20" s="263" t="s">
        <v>255</v>
      </c>
      <c r="C20" s="264"/>
      <c r="D20" s="123" t="s">
        <v>136</v>
      </c>
      <c r="E20" s="123" t="s">
        <v>136</v>
      </c>
      <c r="F20" s="123" t="s">
        <v>136</v>
      </c>
      <c r="G20" s="123" t="s">
        <v>136</v>
      </c>
      <c r="H20" s="123" t="s">
        <v>136</v>
      </c>
      <c r="I20" s="123" t="s">
        <v>136</v>
      </c>
      <c r="J20" s="123" t="s">
        <v>136</v>
      </c>
      <c r="K20" s="123" t="s">
        <v>136</v>
      </c>
      <c r="L20" s="123" t="s">
        <v>136</v>
      </c>
      <c r="M20" s="287"/>
      <c r="N20" s="287"/>
      <c r="O20" s="287"/>
      <c r="Q20" s="133"/>
    </row>
    <row r="21" spans="1:17" s="133" customFormat="1" ht="19.5">
      <c r="A21" s="132"/>
      <c r="B21" s="257" t="s">
        <v>256</v>
      </c>
      <c r="C21" s="258"/>
      <c r="D21" s="123" t="s">
        <v>136</v>
      </c>
      <c r="E21" s="123" t="s">
        <v>136</v>
      </c>
      <c r="F21" s="123" t="s">
        <v>136</v>
      </c>
      <c r="G21" s="123" t="s">
        <v>136</v>
      </c>
      <c r="H21" s="123" t="s">
        <v>136</v>
      </c>
      <c r="I21" s="123" t="s">
        <v>136</v>
      </c>
      <c r="J21" s="123" t="s">
        <v>136</v>
      </c>
      <c r="K21" s="123" t="s">
        <v>136</v>
      </c>
      <c r="L21" s="123" t="s">
        <v>136</v>
      </c>
      <c r="M21" s="288"/>
      <c r="N21" s="288"/>
      <c r="O21" s="288"/>
    </row>
    <row r="22" spans="1:17" s="133" customFormat="1" ht="19.5">
      <c r="A22" s="132"/>
      <c r="B22" s="257" t="s">
        <v>342</v>
      </c>
      <c r="C22" s="258"/>
      <c r="D22" s="123" t="s">
        <v>136</v>
      </c>
      <c r="E22" s="123" t="s">
        <v>136</v>
      </c>
      <c r="F22" s="178" t="s">
        <v>533</v>
      </c>
      <c r="G22" s="123" t="s">
        <v>136</v>
      </c>
      <c r="H22" s="123" t="s">
        <v>136</v>
      </c>
      <c r="I22" s="123" t="s">
        <v>136</v>
      </c>
      <c r="J22" s="123" t="s">
        <v>136</v>
      </c>
      <c r="K22" s="123" t="s">
        <v>136</v>
      </c>
      <c r="L22" s="123" t="s">
        <v>136</v>
      </c>
      <c r="M22" s="288"/>
      <c r="N22" s="288"/>
      <c r="O22" s="288"/>
    </row>
    <row r="23" spans="1:17" s="133" customFormat="1" ht="19.5">
      <c r="A23" s="132"/>
      <c r="B23" s="257" t="s">
        <v>353</v>
      </c>
      <c r="C23" s="258"/>
      <c r="D23" s="123" t="s">
        <v>136</v>
      </c>
      <c r="E23" s="123" t="s">
        <v>136</v>
      </c>
      <c r="F23" s="123" t="s">
        <v>136</v>
      </c>
      <c r="G23" s="123" t="s">
        <v>136</v>
      </c>
      <c r="H23" s="123" t="s">
        <v>136</v>
      </c>
      <c r="I23" s="123" t="s">
        <v>136</v>
      </c>
      <c r="J23" s="123" t="s">
        <v>136</v>
      </c>
      <c r="K23" s="123" t="s">
        <v>136</v>
      </c>
      <c r="L23" s="123" t="s">
        <v>136</v>
      </c>
      <c r="M23" s="288"/>
      <c r="N23" s="288"/>
      <c r="O23" s="288"/>
    </row>
    <row r="24" spans="1:17" s="133" customFormat="1" ht="19.5">
      <c r="A24" s="132"/>
      <c r="B24" s="257" t="s">
        <v>607</v>
      </c>
      <c r="C24" s="258"/>
      <c r="D24" s="123" t="s">
        <v>136</v>
      </c>
      <c r="E24" s="123" t="s">
        <v>136</v>
      </c>
      <c r="F24" s="178" t="s">
        <v>533</v>
      </c>
      <c r="G24" s="123" t="s">
        <v>136</v>
      </c>
      <c r="H24" s="123" t="s">
        <v>136</v>
      </c>
      <c r="I24" s="123" t="s">
        <v>136</v>
      </c>
      <c r="J24" s="123" t="s">
        <v>136</v>
      </c>
      <c r="K24" s="123" t="s">
        <v>136</v>
      </c>
      <c r="L24" s="178" t="s">
        <v>533</v>
      </c>
      <c r="M24" s="288"/>
      <c r="N24" s="288"/>
      <c r="O24" s="288"/>
    </row>
    <row r="25" spans="1:17" ht="15.75">
      <c r="A25" s="38"/>
      <c r="B25" s="269"/>
      <c r="C25" s="270"/>
      <c r="D25" s="97"/>
      <c r="E25" s="97"/>
      <c r="F25" s="97"/>
      <c r="G25" s="97"/>
      <c r="H25" s="97"/>
      <c r="I25" s="97"/>
      <c r="J25" s="97"/>
      <c r="K25" s="97"/>
      <c r="L25" s="38"/>
      <c r="M25" s="282"/>
      <c r="N25" s="282"/>
      <c r="O25" s="282"/>
    </row>
    <row r="26" spans="1:17">
      <c r="A26" s="38"/>
      <c r="B26" s="38" t="s">
        <v>229</v>
      </c>
      <c r="C26" s="95"/>
      <c r="D26" s="98"/>
      <c r="E26" s="98"/>
      <c r="F26" s="98"/>
      <c r="G26" s="98"/>
      <c r="H26" s="98"/>
      <c r="I26" s="98"/>
      <c r="J26" s="98"/>
      <c r="K26" s="98"/>
      <c r="L26" s="38"/>
      <c r="M26" s="282"/>
      <c r="N26" s="282"/>
      <c r="O26" s="282"/>
    </row>
    <row r="27" spans="1:17">
      <c r="A27" s="38"/>
      <c r="B27" s="270"/>
      <c r="C27" s="134"/>
      <c r="D27" s="134"/>
      <c r="E27" s="134"/>
      <c r="F27" s="134"/>
      <c r="G27" s="134"/>
      <c r="H27" s="134"/>
      <c r="I27" s="134"/>
      <c r="J27" s="134"/>
      <c r="K27" s="134"/>
      <c r="L27" s="270"/>
      <c r="M27" s="134"/>
      <c r="N27" s="134"/>
      <c r="O27" s="134"/>
    </row>
    <row r="28" spans="1:17">
      <c r="A28" s="38"/>
      <c r="B28" s="271"/>
      <c r="C28" s="135"/>
      <c r="D28" s="135"/>
      <c r="E28" s="135"/>
      <c r="F28" s="135"/>
      <c r="G28" s="135"/>
      <c r="H28" s="135"/>
      <c r="I28" s="135"/>
      <c r="J28" s="135"/>
      <c r="K28" s="135"/>
      <c r="L28" s="271"/>
      <c r="M28" s="135"/>
      <c r="N28" s="135"/>
      <c r="O28" s="135"/>
    </row>
    <row r="29" spans="1:17">
      <c r="A29" s="38"/>
      <c r="B29" s="134"/>
      <c r="C29" s="135"/>
      <c r="D29" s="135"/>
      <c r="E29" s="135"/>
      <c r="F29" s="135"/>
      <c r="G29" s="135"/>
      <c r="H29" s="135"/>
      <c r="I29" s="135"/>
      <c r="J29" s="135"/>
      <c r="K29" s="135"/>
      <c r="L29" s="134"/>
      <c r="M29" s="282"/>
      <c r="N29" s="282"/>
      <c r="O29" s="282"/>
    </row>
    <row r="30" spans="1:17">
      <c r="A30" s="272"/>
      <c r="B30" s="273"/>
      <c r="C30" s="274"/>
      <c r="D30" s="272"/>
      <c r="E30" s="272"/>
      <c r="F30" s="275"/>
      <c r="G30" s="275"/>
      <c r="H30" s="272"/>
      <c r="I30" s="275"/>
      <c r="J30" s="275"/>
      <c r="K30" s="272"/>
      <c r="L30" s="272"/>
      <c r="M30" s="272"/>
    </row>
    <row r="31" spans="1:17">
      <c r="A31" s="272"/>
      <c r="B31" s="273"/>
      <c r="C31" s="274"/>
      <c r="D31" s="272"/>
      <c r="E31" s="276"/>
      <c r="F31" s="272"/>
      <c r="G31" s="272"/>
      <c r="H31" s="272"/>
      <c r="I31" s="272"/>
      <c r="J31" s="272"/>
      <c r="K31" s="272"/>
      <c r="L31" s="272"/>
      <c r="M31" s="272"/>
    </row>
    <row r="32" spans="1:17">
      <c r="A32" s="272"/>
      <c r="B32" s="272"/>
      <c r="C32" s="272"/>
      <c r="D32" s="272"/>
      <c r="E32" s="276"/>
      <c r="F32" s="272"/>
      <c r="G32" s="272"/>
      <c r="H32" s="272"/>
      <c r="I32" s="272"/>
      <c r="J32" s="272"/>
      <c r="K32" s="272"/>
      <c r="L32" s="272"/>
      <c r="M32" s="272"/>
    </row>
    <row r="33" spans="1:13">
      <c r="A33" s="272"/>
      <c r="B33" s="272"/>
      <c r="C33" s="272"/>
      <c r="D33" s="272"/>
      <c r="E33" s="275"/>
      <c r="F33" s="275"/>
      <c r="G33" s="275"/>
      <c r="H33" s="272"/>
      <c r="I33" s="275"/>
      <c r="J33" s="275"/>
      <c r="K33" s="272"/>
      <c r="L33" s="272"/>
      <c r="M33" s="272"/>
    </row>
    <row r="34" spans="1:13">
      <c r="B34" s="277"/>
    </row>
    <row r="35" spans="1:13">
      <c r="B35" s="278"/>
      <c r="C35" s="53"/>
    </row>
    <row r="36" spans="1:13">
      <c r="B36" s="278"/>
      <c r="C36" s="53"/>
    </row>
    <row r="37" spans="1:13">
      <c r="B37" s="278"/>
      <c r="C37" s="53"/>
    </row>
    <row r="38" spans="1:13">
      <c r="B38" s="278"/>
      <c r="C38" s="53"/>
    </row>
    <row r="39" spans="1:13">
      <c r="B39" s="278"/>
      <c r="C39" s="53"/>
    </row>
    <row r="40" spans="1:13">
      <c r="B40" s="278"/>
      <c r="C40" s="53"/>
    </row>
    <row r="41" spans="1:13">
      <c r="B41" s="278"/>
      <c r="C41" s="53"/>
    </row>
    <row r="42" spans="1:13">
      <c r="B42" s="278"/>
      <c r="C42" s="53"/>
    </row>
    <row r="43" spans="1:13">
      <c r="B43" s="278"/>
      <c r="C43" s="53"/>
    </row>
    <row r="44" spans="1:13">
      <c r="B44" s="278"/>
      <c r="C44" s="53"/>
    </row>
    <row r="45" spans="1:13">
      <c r="B45" s="278"/>
      <c r="C45" s="53"/>
    </row>
    <row r="46" spans="1:13">
      <c r="B46" s="277"/>
    </row>
    <row r="47" spans="1:13">
      <c r="B47" s="278"/>
    </row>
    <row r="48" spans="1:13">
      <c r="B48" s="278"/>
    </row>
    <row r="50" spans="2:10">
      <c r="B50" s="277"/>
    </row>
    <row r="51" spans="2:10">
      <c r="B51" s="279"/>
    </row>
    <row r="52" spans="2:10">
      <c r="B52" s="279"/>
    </row>
    <row r="53" spans="2:10">
      <c r="B53" s="279"/>
    </row>
    <row r="54" spans="2:10">
      <c r="B54" s="279"/>
      <c r="D54" s="52"/>
      <c r="E54" s="52"/>
      <c r="F54" s="52"/>
      <c r="G54" s="52"/>
      <c r="I54" s="52"/>
      <c r="J54" s="52"/>
    </row>
    <row r="55" spans="2:10">
      <c r="B55" s="279"/>
    </row>
    <row r="56" spans="2:10">
      <c r="B56" s="279"/>
    </row>
    <row r="57" spans="2:10">
      <c r="B57" s="279"/>
      <c r="D57" s="52"/>
      <c r="E57" s="52"/>
      <c r="F57" s="52"/>
      <c r="G57" s="52"/>
      <c r="I57" s="52"/>
      <c r="J57" s="52"/>
    </row>
    <row r="58" spans="2:10">
      <c r="B58" s="279"/>
    </row>
    <row r="59" spans="2:10">
      <c r="B59" s="279"/>
    </row>
    <row r="60" spans="2:10">
      <c r="B60" s="279"/>
    </row>
    <row r="61" spans="2:10">
      <c r="B61" s="279"/>
    </row>
    <row r="62" spans="2:10">
      <c r="B62" s="279"/>
    </row>
    <row r="63" spans="2:10">
      <c r="B63" s="279"/>
    </row>
    <row r="64" spans="2:10">
      <c r="B64" s="279"/>
    </row>
    <row r="65" spans="2:2">
      <c r="B65" s="279"/>
    </row>
  </sheetData>
  <sheetProtection selectLockedCells="1"/>
  <mergeCells count="3">
    <mergeCell ref="D17:G17"/>
    <mergeCell ref="H17:L17"/>
    <mergeCell ref="B1:O1"/>
  </mergeCells>
  <printOptions horizontalCentered="1"/>
  <pageMargins left="0" right="0" top="0.39370078740157483" bottom="0.39370078740157483" header="0.19685039370078741" footer="0.19685039370078741"/>
  <pageSetup paperSize="9" scale="96" fitToHeight="2"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nchor moveWithCells="1">
                  <from>
                    <xdr:col>0</xdr:col>
                    <xdr:colOff>0</xdr:colOff>
                    <xdr:row>3</xdr:row>
                    <xdr:rowOff>152400</xdr:rowOff>
                  </from>
                  <to>
                    <xdr:col>1</xdr:col>
                    <xdr:colOff>304800</xdr:colOff>
                    <xdr:row>5</xdr:row>
                    <xdr:rowOff>9525</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0</xdr:col>
                    <xdr:colOff>0</xdr:colOff>
                    <xdr:row>12</xdr:row>
                    <xdr:rowOff>0</xdr:rowOff>
                  </from>
                  <to>
                    <xdr:col>1</xdr:col>
                    <xdr:colOff>304800</xdr:colOff>
                    <xdr:row>13</xdr:row>
                    <xdr:rowOff>0</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0</xdr:col>
                    <xdr:colOff>0</xdr:colOff>
                    <xdr:row>12</xdr:row>
                    <xdr:rowOff>0</xdr:rowOff>
                  </from>
                  <to>
                    <xdr:col>1</xdr:col>
                    <xdr:colOff>304800</xdr:colOff>
                    <xdr:row>13</xdr:row>
                    <xdr:rowOff>0</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0</xdr:col>
                    <xdr:colOff>0</xdr:colOff>
                    <xdr:row>12</xdr:row>
                    <xdr:rowOff>0</xdr:rowOff>
                  </from>
                  <to>
                    <xdr:col>1</xdr:col>
                    <xdr:colOff>304800</xdr:colOff>
                    <xdr:row>13</xdr:row>
                    <xdr:rowOff>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0</xdr:col>
                    <xdr:colOff>0</xdr:colOff>
                    <xdr:row>12</xdr:row>
                    <xdr:rowOff>0</xdr:rowOff>
                  </from>
                  <to>
                    <xdr:col>1</xdr:col>
                    <xdr:colOff>304800</xdr:colOff>
                    <xdr:row>13</xdr:row>
                    <xdr:rowOff>0</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0</xdr:col>
                    <xdr:colOff>0</xdr:colOff>
                    <xdr:row>12</xdr:row>
                    <xdr:rowOff>0</xdr:rowOff>
                  </from>
                  <to>
                    <xdr:col>1</xdr:col>
                    <xdr:colOff>304800</xdr:colOff>
                    <xdr:row>13</xdr:row>
                    <xdr:rowOff>0</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0</xdr:col>
                    <xdr:colOff>0</xdr:colOff>
                    <xdr:row>6</xdr:row>
                    <xdr:rowOff>0</xdr:rowOff>
                  </from>
                  <to>
                    <xdr:col>1</xdr:col>
                    <xdr:colOff>304800</xdr:colOff>
                    <xdr:row>7</xdr:row>
                    <xdr:rowOff>19050</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0</xdr:col>
                    <xdr:colOff>0</xdr:colOff>
                    <xdr:row>7</xdr:row>
                    <xdr:rowOff>190500</xdr:rowOff>
                  </from>
                  <to>
                    <xdr:col>1</xdr:col>
                    <xdr:colOff>304800</xdr:colOff>
                    <xdr:row>9</xdr:row>
                    <xdr:rowOff>19050</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0</xdr:col>
                    <xdr:colOff>0</xdr:colOff>
                    <xdr:row>7</xdr:row>
                    <xdr:rowOff>190500</xdr:rowOff>
                  </from>
                  <to>
                    <xdr:col>1</xdr:col>
                    <xdr:colOff>304800</xdr:colOff>
                    <xdr:row>9</xdr:row>
                    <xdr:rowOff>19050</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0</xdr:col>
                    <xdr:colOff>0</xdr:colOff>
                    <xdr:row>9</xdr:row>
                    <xdr:rowOff>190500</xdr:rowOff>
                  </from>
                  <to>
                    <xdr:col>1</xdr:col>
                    <xdr:colOff>304800</xdr:colOff>
                    <xdr:row>10</xdr:row>
                    <xdr:rowOff>209550</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0</xdr:col>
                    <xdr:colOff>0</xdr:colOff>
                    <xdr:row>14</xdr:row>
                    <xdr:rowOff>0</xdr:rowOff>
                  </from>
                  <to>
                    <xdr:col>1</xdr:col>
                    <xdr:colOff>304800</xdr:colOff>
                    <xdr:row>14</xdr:row>
                    <xdr:rowOff>219075</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from>
                    <xdr:col>0</xdr:col>
                    <xdr:colOff>0</xdr:colOff>
                    <xdr:row>14</xdr:row>
                    <xdr:rowOff>0</xdr:rowOff>
                  </from>
                  <to>
                    <xdr:col>1</xdr:col>
                    <xdr:colOff>304800</xdr:colOff>
                    <xdr:row>14</xdr:row>
                    <xdr:rowOff>219075</xdr:rowOff>
                  </to>
                </anchor>
              </controlPr>
            </control>
          </mc:Choice>
        </mc:AlternateContent>
        <mc:AlternateContent xmlns:mc="http://schemas.openxmlformats.org/markup-compatibility/2006">
          <mc:Choice Requires="x14">
            <control shapeId="24589" r:id="rId16" name="Check Box 13">
              <controlPr defaultSize="0" autoFill="0" autoLine="0" autoPict="0">
                <anchor moveWithCells="1">
                  <from>
                    <xdr:col>0</xdr:col>
                    <xdr:colOff>0</xdr:colOff>
                    <xdr:row>14</xdr:row>
                    <xdr:rowOff>0</xdr:rowOff>
                  </from>
                  <to>
                    <xdr:col>1</xdr:col>
                    <xdr:colOff>304800</xdr:colOff>
                    <xdr:row>14</xdr:row>
                    <xdr:rowOff>219075</xdr:rowOff>
                  </to>
                </anchor>
              </controlPr>
            </control>
          </mc:Choice>
        </mc:AlternateContent>
        <mc:AlternateContent xmlns:mc="http://schemas.openxmlformats.org/markup-compatibility/2006">
          <mc:Choice Requires="x14">
            <control shapeId="24590" r:id="rId17" name="Check Box 14">
              <controlPr defaultSize="0" autoFill="0" autoLine="0" autoPict="0">
                <anchor moveWithCells="1">
                  <from>
                    <xdr:col>0</xdr:col>
                    <xdr:colOff>0</xdr:colOff>
                    <xdr:row>14</xdr:row>
                    <xdr:rowOff>0</xdr:rowOff>
                  </from>
                  <to>
                    <xdr:col>1</xdr:col>
                    <xdr:colOff>304800</xdr:colOff>
                    <xdr:row>14</xdr:row>
                    <xdr:rowOff>219075</xdr:rowOff>
                  </to>
                </anchor>
              </controlPr>
            </control>
          </mc:Choice>
        </mc:AlternateContent>
        <mc:AlternateContent xmlns:mc="http://schemas.openxmlformats.org/markup-compatibility/2006">
          <mc:Choice Requires="x14">
            <control shapeId="24591" r:id="rId18" name="Check Box 15">
              <controlPr defaultSize="0" autoFill="0" autoLine="0" autoPict="0">
                <anchor moveWithCells="1">
                  <from>
                    <xdr:col>0</xdr:col>
                    <xdr:colOff>0</xdr:colOff>
                    <xdr:row>14</xdr:row>
                    <xdr:rowOff>0</xdr:rowOff>
                  </from>
                  <to>
                    <xdr:col>1</xdr:col>
                    <xdr:colOff>304800</xdr:colOff>
                    <xdr:row>14</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9"/>
  </sheetPr>
  <dimension ref="A1:C56"/>
  <sheetViews>
    <sheetView view="pageBreakPreview" zoomScale="85" zoomScaleNormal="100" zoomScaleSheetLayoutView="85" workbookViewId="0">
      <pane ySplit="5" topLeftCell="A39" activePane="bottomLeft" state="frozen"/>
      <selection activeCell="E4" sqref="E4:N4"/>
      <selection pane="bottomLeft" activeCell="B13" sqref="B13"/>
    </sheetView>
  </sheetViews>
  <sheetFormatPr defaultRowHeight="12.75"/>
  <cols>
    <col min="1" max="1" width="49" customWidth="1"/>
    <col min="2" max="2" width="38.140625" customWidth="1"/>
    <col min="3" max="3" width="0.140625" customWidth="1"/>
  </cols>
  <sheetData>
    <row r="1" spans="1:3">
      <c r="A1" s="465" t="s">
        <v>297</v>
      </c>
      <c r="B1" s="466"/>
    </row>
    <row r="2" spans="1:3">
      <c r="A2" s="465"/>
      <c r="B2" s="466"/>
    </row>
    <row r="3" spans="1:3">
      <c r="A3" s="465" t="s">
        <v>639</v>
      </c>
      <c r="B3" s="466"/>
    </row>
    <row r="4" spans="1:3">
      <c r="A4" s="466"/>
      <c r="B4" s="467"/>
    </row>
    <row r="5" spans="1:3">
      <c r="A5" s="396" t="s">
        <v>257</v>
      </c>
      <c r="B5" s="239" t="s">
        <v>255</v>
      </c>
    </row>
    <row r="6" spans="1:3">
      <c r="A6" s="396" t="s">
        <v>88</v>
      </c>
      <c r="B6" s="239" t="s">
        <v>89</v>
      </c>
    </row>
    <row r="7" spans="1:3" ht="64.5" customHeight="1">
      <c r="A7" s="240" t="s">
        <v>647</v>
      </c>
      <c r="B7" s="240" t="s">
        <v>327</v>
      </c>
      <c r="C7" s="395"/>
    </row>
    <row r="8" spans="1:3" ht="61.5" customHeight="1">
      <c r="A8" s="240" t="s">
        <v>648</v>
      </c>
      <c r="B8" s="245" t="s">
        <v>289</v>
      </c>
    </row>
    <row r="9" spans="1:3" ht="96" customHeight="1">
      <c r="A9" s="241" t="s">
        <v>99</v>
      </c>
      <c r="B9" s="240" t="s">
        <v>649</v>
      </c>
    </row>
    <row r="10" spans="1:3" ht="101.25">
      <c r="A10" s="240" t="s">
        <v>100</v>
      </c>
      <c r="B10" s="240" t="s">
        <v>650</v>
      </c>
    </row>
    <row r="11" spans="1:3" ht="45">
      <c r="A11" s="240" t="s">
        <v>26</v>
      </c>
      <c r="B11" s="243" t="s">
        <v>90</v>
      </c>
    </row>
    <row r="12" spans="1:3" ht="125.25" customHeight="1">
      <c r="A12" s="240" t="s">
        <v>27</v>
      </c>
      <c r="B12" s="240" t="s">
        <v>301</v>
      </c>
    </row>
    <row r="13" spans="1:3" ht="188.25" customHeight="1">
      <c r="A13" s="240" t="s">
        <v>258</v>
      </c>
      <c r="B13" s="240" t="s">
        <v>302</v>
      </c>
    </row>
    <row r="14" spans="1:3" ht="99" customHeight="1">
      <c r="A14" s="244" t="s">
        <v>91</v>
      </c>
      <c r="B14" s="240" t="s">
        <v>305</v>
      </c>
    </row>
    <row r="15" spans="1:3" ht="106.5" customHeight="1">
      <c r="A15" s="240" t="s">
        <v>34</v>
      </c>
      <c r="B15" s="240" t="s">
        <v>298</v>
      </c>
    </row>
    <row r="16" spans="1:3" ht="108" customHeight="1">
      <c r="A16" s="240" t="s">
        <v>33</v>
      </c>
      <c r="B16" s="240" t="s">
        <v>299</v>
      </c>
    </row>
    <row r="17" spans="1:2" ht="101.25" customHeight="1">
      <c r="A17" s="240" t="s">
        <v>640</v>
      </c>
      <c r="B17" s="240" t="s">
        <v>300</v>
      </c>
    </row>
    <row r="18" spans="1:2" ht="144" customHeight="1">
      <c r="A18" s="240" t="s">
        <v>110</v>
      </c>
      <c r="B18" s="240" t="s">
        <v>279</v>
      </c>
    </row>
    <row r="19" spans="1:2" ht="123.75">
      <c r="A19" s="240" t="s">
        <v>641</v>
      </c>
      <c r="B19" s="240" t="s">
        <v>276</v>
      </c>
    </row>
    <row r="20" spans="1:2" ht="173.25" customHeight="1">
      <c r="A20" s="240" t="s">
        <v>651</v>
      </c>
      <c r="B20" s="240" t="s">
        <v>306</v>
      </c>
    </row>
    <row r="21" spans="1:2" ht="125.25" customHeight="1">
      <c r="A21" s="240" t="s">
        <v>111</v>
      </c>
      <c r="B21" s="397"/>
    </row>
    <row r="22" spans="1:2" ht="167.25" customHeight="1">
      <c r="A22" s="241" t="s">
        <v>28</v>
      </c>
      <c r="B22" s="397"/>
    </row>
    <row r="23" spans="1:2" ht="77.25" customHeight="1">
      <c r="A23" s="241" t="s">
        <v>29</v>
      </c>
      <c r="B23" s="398"/>
    </row>
    <row r="24" spans="1:2" ht="129.75" customHeight="1">
      <c r="A24" s="240" t="s">
        <v>262</v>
      </c>
      <c r="B24" s="397"/>
    </row>
    <row r="25" spans="1:2" ht="136.5" customHeight="1">
      <c r="A25" s="240" t="s">
        <v>271</v>
      </c>
      <c r="B25" s="397"/>
    </row>
    <row r="26" spans="1:2" ht="121.5" customHeight="1">
      <c r="A26" s="240" t="s">
        <v>273</v>
      </c>
      <c r="B26" s="398"/>
    </row>
    <row r="27" spans="1:2" ht="53.25" customHeight="1">
      <c r="A27" s="240" t="s">
        <v>274</v>
      </c>
      <c r="B27" s="398"/>
    </row>
    <row r="28" spans="1:2" ht="115.5" customHeight="1">
      <c r="A28" s="240" t="s">
        <v>275</v>
      </c>
      <c r="B28" s="398"/>
    </row>
    <row r="29" spans="1:2" ht="138" customHeight="1">
      <c r="A29" s="240" t="s">
        <v>272</v>
      </c>
      <c r="B29" s="398"/>
    </row>
    <row r="30" spans="1:2" ht="109.5" customHeight="1">
      <c r="A30" s="242" t="s">
        <v>92</v>
      </c>
      <c r="B30" s="398"/>
    </row>
    <row r="31" spans="1:2" ht="158.25" customHeight="1">
      <c r="A31" s="242" t="s">
        <v>102</v>
      </c>
      <c r="B31" s="398"/>
    </row>
    <row r="32" spans="1:2" ht="96.75" customHeight="1">
      <c r="A32" s="242" t="s">
        <v>307</v>
      </c>
      <c r="B32" s="398"/>
    </row>
    <row r="33" spans="1:2" ht="54" customHeight="1">
      <c r="A33" s="240" t="s">
        <v>308</v>
      </c>
      <c r="B33" s="399"/>
    </row>
    <row r="34" spans="1:2" ht="54" customHeight="1">
      <c r="A34" s="240" t="s">
        <v>309</v>
      </c>
      <c r="B34" s="398"/>
    </row>
    <row r="35" spans="1:2" ht="142.5" customHeight="1">
      <c r="A35" s="240" t="s">
        <v>321</v>
      </c>
      <c r="B35" s="399"/>
    </row>
    <row r="36" spans="1:2" ht="130.5" customHeight="1">
      <c r="A36" s="240" t="s">
        <v>310</v>
      </c>
      <c r="B36" s="398"/>
    </row>
    <row r="37" spans="1:2" ht="84.75" customHeight="1">
      <c r="A37" s="242" t="s">
        <v>114</v>
      </c>
      <c r="B37" s="398"/>
    </row>
    <row r="38" spans="1:2" ht="268.5" customHeight="1">
      <c r="A38" s="240" t="s">
        <v>642</v>
      </c>
      <c r="B38" s="398"/>
    </row>
    <row r="39" spans="1:2" ht="54" customHeight="1">
      <c r="A39" s="240" t="s">
        <v>311</v>
      </c>
      <c r="B39" s="398"/>
    </row>
    <row r="40" spans="1:2" ht="96.75" customHeight="1">
      <c r="A40" s="240" t="s">
        <v>312</v>
      </c>
      <c r="B40" s="400"/>
    </row>
    <row r="41" spans="1:2" ht="88.5" customHeight="1">
      <c r="A41" s="240" t="s">
        <v>313</v>
      </c>
      <c r="B41" s="399"/>
    </row>
    <row r="42" spans="1:2" ht="45">
      <c r="A42" s="240" t="s">
        <v>314</v>
      </c>
      <c r="B42" s="398"/>
    </row>
    <row r="43" spans="1:2" ht="138.75" customHeight="1">
      <c r="A43" s="240" t="s">
        <v>323</v>
      </c>
      <c r="B43" s="401"/>
    </row>
    <row r="44" spans="1:2" ht="112.5" customHeight="1">
      <c r="A44" s="240" t="s">
        <v>112</v>
      </c>
      <c r="B44" s="401"/>
    </row>
    <row r="45" spans="1:2" ht="59.25" customHeight="1">
      <c r="A45" s="240" t="s">
        <v>259</v>
      </c>
      <c r="B45" s="401"/>
    </row>
    <row r="46" spans="1:2" ht="65.25" customHeight="1">
      <c r="A46" s="240" t="s">
        <v>123</v>
      </c>
      <c r="B46" s="401"/>
    </row>
    <row r="47" spans="1:2" ht="59.25" customHeight="1">
      <c r="A47" s="245" t="s">
        <v>115</v>
      </c>
      <c r="B47" s="401"/>
    </row>
    <row r="48" spans="1:2" ht="44.25" customHeight="1">
      <c r="A48" s="240" t="s">
        <v>324</v>
      </c>
      <c r="B48" s="401"/>
    </row>
    <row r="49" spans="1:2" ht="48.75" customHeight="1">
      <c r="A49" s="240" t="s">
        <v>325</v>
      </c>
      <c r="B49" s="402"/>
    </row>
    <row r="50" spans="1:2" ht="97.5" customHeight="1">
      <c r="A50" s="241" t="s">
        <v>304</v>
      </c>
      <c r="B50" s="402"/>
    </row>
    <row r="51" spans="1:2" ht="57" customHeight="1">
      <c r="A51" s="242" t="s">
        <v>326</v>
      </c>
      <c r="B51" s="403"/>
    </row>
    <row r="52" spans="1:2" ht="56.25">
      <c r="A52" s="242" t="s">
        <v>84</v>
      </c>
      <c r="B52" s="404"/>
    </row>
    <row r="53" spans="1:2" ht="78.75">
      <c r="A53" s="240" t="s">
        <v>303</v>
      </c>
      <c r="B53" s="404"/>
    </row>
    <row r="54" spans="1:2" ht="127.5" customHeight="1">
      <c r="A54" s="240" t="s">
        <v>83</v>
      </c>
      <c r="B54" s="404"/>
    </row>
    <row r="55" spans="1:2" ht="74.25" customHeight="1">
      <c r="A55" s="240" t="s">
        <v>315</v>
      </c>
      <c r="B55" s="403"/>
    </row>
    <row r="56" spans="1:2" ht="104.25" customHeight="1">
      <c r="A56" s="241" t="s">
        <v>643</v>
      </c>
      <c r="B56" s="405"/>
    </row>
  </sheetData>
  <dataConsolidate/>
  <phoneticPr fontId="24" type="noConversion"/>
  <pageMargins left="0" right="0" top="0.98425196850393704" bottom="0.98425196850393704" header="0.51181102362204722" footer="0.51181102362204722"/>
  <pageSetup paperSize="9" scale="75"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50"/>
  </sheetPr>
  <dimension ref="A1:O95"/>
  <sheetViews>
    <sheetView view="pageBreakPreview" topLeftCell="A22" zoomScale="85" zoomScaleNormal="75" zoomScaleSheetLayoutView="85" workbookViewId="0">
      <selection activeCell="C24" sqref="C24"/>
    </sheetView>
  </sheetViews>
  <sheetFormatPr defaultColWidth="9.140625" defaultRowHeight="12.75"/>
  <cols>
    <col min="1" max="1" width="10.42578125" style="52" customWidth="1"/>
    <col min="2" max="2" width="60.7109375" style="52" customWidth="1"/>
    <col min="3" max="4" width="15.7109375" style="32" customWidth="1"/>
    <col min="5" max="5" width="7.140625" style="27" customWidth="1"/>
    <col min="6" max="6" width="15" style="27" customWidth="1"/>
    <col min="7" max="7" width="34.5703125" style="27" customWidth="1"/>
    <col min="8" max="13" width="9.140625" style="27" hidden="1" customWidth="1"/>
    <col min="14" max="15" width="0" style="27" hidden="1" customWidth="1"/>
    <col min="16" max="16384" width="9.140625" style="27"/>
  </cols>
  <sheetData>
    <row r="1" spans="1:15" s="35" customFormat="1" ht="12.75" customHeight="1">
      <c r="A1" s="572" t="s">
        <v>346</v>
      </c>
      <c r="B1" s="572"/>
      <c r="C1" s="572"/>
      <c r="D1" s="572"/>
      <c r="E1" s="572"/>
      <c r="F1" s="572"/>
      <c r="G1" s="572"/>
      <c r="H1" s="34"/>
      <c r="I1" s="54"/>
      <c r="J1" s="54"/>
      <c r="K1" s="54"/>
      <c r="L1" s="54"/>
      <c r="M1" s="54"/>
      <c r="N1" s="54"/>
      <c r="O1" s="55"/>
    </row>
    <row r="2" spans="1:15" s="35" customFormat="1" ht="14.1" customHeight="1">
      <c r="A2" s="577" t="s">
        <v>137</v>
      </c>
      <c r="B2" s="578"/>
      <c r="C2" s="581" t="str">
        <f>IF('Cover Sheet'!$E$12="","",'Cover Sheet'!$E$12)</f>
        <v/>
      </c>
      <c r="D2" s="582"/>
      <c r="E2" s="582"/>
      <c r="F2" s="582"/>
      <c r="G2" s="583"/>
      <c r="H2" s="34"/>
      <c r="I2" s="54"/>
      <c r="J2" s="54"/>
      <c r="K2" s="54"/>
      <c r="L2" s="54"/>
      <c r="M2" s="54"/>
      <c r="N2" s="54"/>
      <c r="O2" s="55"/>
    </row>
    <row r="3" spans="1:15" ht="14.1" customHeight="1">
      <c r="A3" s="579"/>
      <c r="B3" s="580"/>
      <c r="C3" s="584" t="str">
        <f>IF('Cover Sheet'!$C$45:$N$45=0,"",'Cover Sheet'!$C$45:$N$45)</f>
        <v/>
      </c>
      <c r="D3" s="584"/>
      <c r="E3" s="584"/>
      <c r="F3" s="584"/>
      <c r="G3" s="585"/>
      <c r="N3" s="27" t="str">
        <f>IF(C3="Home Assist Secure","","no")</f>
        <v>no</v>
      </c>
    </row>
    <row r="4" spans="1:15" ht="37.5" customHeight="1">
      <c r="A4" s="573" t="s">
        <v>38</v>
      </c>
      <c r="B4" s="574"/>
      <c r="C4" s="64" t="s">
        <v>597</v>
      </c>
      <c r="D4" s="64" t="s">
        <v>598</v>
      </c>
      <c r="E4" s="586" t="s">
        <v>177</v>
      </c>
      <c r="F4" s="587"/>
      <c r="G4" s="65" t="s">
        <v>178</v>
      </c>
    </row>
    <row r="5" spans="1:15" ht="54.75" customHeight="1">
      <c r="A5" s="575"/>
      <c r="B5" s="576"/>
      <c r="C5" s="71" t="s">
        <v>77</v>
      </c>
      <c r="D5" s="72" t="s">
        <v>77</v>
      </c>
      <c r="E5" s="69" t="s">
        <v>195</v>
      </c>
      <c r="F5" s="70" t="s">
        <v>196</v>
      </c>
      <c r="G5" s="93" t="s">
        <v>76</v>
      </c>
    </row>
    <row r="6" spans="1:15" s="30" customFormat="1" ht="25.5" customHeight="1">
      <c r="A6" s="85" t="s">
        <v>224</v>
      </c>
      <c r="B6" s="588" t="s">
        <v>155</v>
      </c>
      <c r="C6" s="589"/>
      <c r="D6" s="589"/>
      <c r="E6" s="589"/>
      <c r="F6" s="589"/>
      <c r="G6" s="590"/>
      <c r="H6" s="30" t="s">
        <v>144</v>
      </c>
      <c r="I6" s="30" t="s">
        <v>145</v>
      </c>
      <c r="J6" s="30" t="s">
        <v>146</v>
      </c>
      <c r="K6" s="30" t="s">
        <v>150</v>
      </c>
      <c r="L6" s="169" t="s">
        <v>151</v>
      </c>
      <c r="M6" s="169" t="s">
        <v>152</v>
      </c>
    </row>
    <row r="7" spans="1:15" s="30" customFormat="1" ht="24.75" customHeight="1">
      <c r="A7" s="295" t="s">
        <v>226</v>
      </c>
      <c r="B7" s="86" t="s">
        <v>334</v>
      </c>
      <c r="C7" s="77">
        <v>0</v>
      </c>
      <c r="D7" s="77">
        <v>0</v>
      </c>
      <c r="E7" s="170" t="str">
        <f>IF(H7=TRUE," ",IF(I7=TRUE,"New",(C7-D7)/D7))</f>
        <v xml:space="preserve"> </v>
      </c>
      <c r="F7" s="171" t="str">
        <f>IF(H7=TRUE," ",IF(I7=TRUE,(C7),(C7-D7)))</f>
        <v xml:space="preserve"> </v>
      </c>
      <c r="G7" s="172" t="str">
        <f t="shared" ref="G7:G13" si="0">IF(M7=TRUE,"Please explain the variance","  ")</f>
        <v xml:space="preserve">  </v>
      </c>
      <c r="H7" s="31" t="b">
        <f>AND(C7=0,D7=0)</f>
        <v>1</v>
      </c>
      <c r="I7" s="31" t="b">
        <f>AND(D7=0)</f>
        <v>1</v>
      </c>
      <c r="J7" s="31" t="b">
        <f>OR(F7&gt;1000,F7&lt;-1000)</f>
        <v>1</v>
      </c>
      <c r="K7" s="31" t="b">
        <f>OR(E7&gt;10%,E7&lt;-10%)</f>
        <v>1</v>
      </c>
      <c r="L7" s="31" t="b">
        <f>AND(J7=TRUE,K7=TRUE)</f>
        <v>1</v>
      </c>
      <c r="M7" s="31" t="b">
        <f>AND(H7=FALSE,L7=TRUE)</f>
        <v>0</v>
      </c>
    </row>
    <row r="8" spans="1:15" s="30" customFormat="1" ht="26.25" customHeight="1">
      <c r="A8" s="295" t="s">
        <v>219</v>
      </c>
      <c r="B8" s="86" t="s">
        <v>335</v>
      </c>
      <c r="C8" s="77">
        <v>0</v>
      </c>
      <c r="D8" s="77">
        <v>0</v>
      </c>
      <c r="E8" s="170" t="str">
        <f t="shared" ref="E8:E13" si="1">IF(H8=TRUE," ",IF(I8=TRUE,"New",(C8-D8)/D8))</f>
        <v xml:space="preserve"> </v>
      </c>
      <c r="F8" s="171" t="str">
        <f t="shared" ref="F8:F13" si="2">IF(H8=TRUE," ",IF(I8=TRUE,(C8),(C8-D8)))</f>
        <v xml:space="preserve"> </v>
      </c>
      <c r="G8" s="172" t="str">
        <f t="shared" si="0"/>
        <v xml:space="preserve">  </v>
      </c>
      <c r="H8" s="31" t="b">
        <f t="shared" ref="H8:H13" si="3">AND(C8=0,D8=0)</f>
        <v>1</v>
      </c>
      <c r="I8" s="31" t="b">
        <f t="shared" ref="I8:I13" si="4">AND(D8=0)</f>
        <v>1</v>
      </c>
      <c r="J8" s="31" t="b">
        <f t="shared" ref="J8:J13" si="5">OR(F8&gt;1000,F8&lt;-1000)</f>
        <v>1</v>
      </c>
      <c r="K8" s="31" t="b">
        <f t="shared" ref="K8:K13" si="6">OR(E8&gt;10%,E8&lt;-10%)</f>
        <v>1</v>
      </c>
      <c r="L8" s="31" t="b">
        <f t="shared" ref="L8:L13" si="7">AND(J8=TRUE,K8=TRUE)</f>
        <v>1</v>
      </c>
      <c r="M8" s="31" t="b">
        <f t="shared" ref="M8:M13" si="8">AND(H8=FALSE,L8=TRUE)</f>
        <v>0</v>
      </c>
    </row>
    <row r="9" spans="1:15" s="30" customFormat="1" ht="36.75" customHeight="1">
      <c r="A9" s="295" t="s">
        <v>18</v>
      </c>
      <c r="B9" s="75" t="s">
        <v>336</v>
      </c>
      <c r="C9" s="77">
        <v>0</v>
      </c>
      <c r="D9" s="77">
        <v>0</v>
      </c>
      <c r="E9" s="170" t="str">
        <f t="shared" si="1"/>
        <v xml:space="preserve"> </v>
      </c>
      <c r="F9" s="171" t="str">
        <f t="shared" si="2"/>
        <v xml:space="preserve"> </v>
      </c>
      <c r="G9" s="172" t="str">
        <f t="shared" si="0"/>
        <v xml:space="preserve">  </v>
      </c>
      <c r="H9" s="31" t="b">
        <f t="shared" si="3"/>
        <v>1</v>
      </c>
      <c r="I9" s="31" t="b">
        <f t="shared" si="4"/>
        <v>1</v>
      </c>
      <c r="J9" s="31" t="b">
        <f t="shared" si="5"/>
        <v>1</v>
      </c>
      <c r="K9" s="31" t="b">
        <f t="shared" si="6"/>
        <v>1</v>
      </c>
      <c r="L9" s="31" t="b">
        <f t="shared" si="7"/>
        <v>1</v>
      </c>
      <c r="M9" s="31" t="b">
        <f t="shared" si="8"/>
        <v>0</v>
      </c>
    </row>
    <row r="10" spans="1:15" ht="26.25" customHeight="1">
      <c r="A10" s="295" t="s">
        <v>25</v>
      </c>
      <c r="B10" s="75" t="s">
        <v>338</v>
      </c>
      <c r="C10" s="77">
        <v>0</v>
      </c>
      <c r="D10" s="77">
        <v>0</v>
      </c>
      <c r="E10" s="170" t="str">
        <f t="shared" si="1"/>
        <v xml:space="preserve"> </v>
      </c>
      <c r="F10" s="171" t="str">
        <f t="shared" si="2"/>
        <v xml:space="preserve"> </v>
      </c>
      <c r="G10" s="172" t="str">
        <f t="shared" si="0"/>
        <v xml:space="preserve">  </v>
      </c>
      <c r="H10" s="31" t="b">
        <f t="shared" si="3"/>
        <v>1</v>
      </c>
      <c r="I10" s="31" t="b">
        <f t="shared" si="4"/>
        <v>1</v>
      </c>
      <c r="J10" s="31" t="b">
        <f t="shared" si="5"/>
        <v>1</v>
      </c>
      <c r="K10" s="31" t="b">
        <f t="shared" si="6"/>
        <v>1</v>
      </c>
      <c r="L10" s="31" t="b">
        <f t="shared" si="7"/>
        <v>1</v>
      </c>
      <c r="M10" s="31" t="b">
        <f t="shared" si="8"/>
        <v>0</v>
      </c>
      <c r="O10" s="30"/>
    </row>
    <row r="11" spans="1:15" ht="22.5" customHeight="1">
      <c r="A11" s="295" t="s">
        <v>227</v>
      </c>
      <c r="B11" s="143" t="s">
        <v>337</v>
      </c>
      <c r="C11" s="77">
        <v>0</v>
      </c>
      <c r="D11" s="77">
        <v>0</v>
      </c>
      <c r="E11" s="170" t="str">
        <f t="shared" si="1"/>
        <v xml:space="preserve"> </v>
      </c>
      <c r="F11" s="171" t="str">
        <f t="shared" si="2"/>
        <v xml:space="preserve"> </v>
      </c>
      <c r="G11" s="172" t="str">
        <f t="shared" si="0"/>
        <v xml:space="preserve">  </v>
      </c>
      <c r="H11" s="31" t="b">
        <f t="shared" si="3"/>
        <v>1</v>
      </c>
      <c r="I11" s="31" t="b">
        <f t="shared" si="4"/>
        <v>1</v>
      </c>
      <c r="J11" s="31" t="b">
        <f t="shared" si="5"/>
        <v>1</v>
      </c>
      <c r="K11" s="31" t="b">
        <f t="shared" si="6"/>
        <v>1</v>
      </c>
      <c r="L11" s="31" t="b">
        <f t="shared" si="7"/>
        <v>1</v>
      </c>
      <c r="M11" s="31" t="b">
        <f t="shared" si="8"/>
        <v>0</v>
      </c>
      <c r="O11" s="30"/>
    </row>
    <row r="12" spans="1:15" ht="21" customHeight="1">
      <c r="A12" s="295" t="s">
        <v>244</v>
      </c>
      <c r="B12" s="143" t="s">
        <v>245</v>
      </c>
      <c r="C12" s="77">
        <v>0</v>
      </c>
      <c r="D12" s="77">
        <v>0</v>
      </c>
      <c r="E12" s="170" t="str">
        <f t="shared" si="1"/>
        <v xml:space="preserve"> </v>
      </c>
      <c r="F12" s="171" t="str">
        <f t="shared" si="2"/>
        <v xml:space="preserve"> </v>
      </c>
      <c r="G12" s="172" t="str">
        <f t="shared" si="0"/>
        <v xml:space="preserve">  </v>
      </c>
      <c r="H12" s="31" t="b">
        <f t="shared" si="3"/>
        <v>1</v>
      </c>
      <c r="I12" s="31" t="b">
        <f t="shared" si="4"/>
        <v>1</v>
      </c>
      <c r="J12" s="31" t="b">
        <f t="shared" si="5"/>
        <v>1</v>
      </c>
      <c r="K12" s="31" t="b">
        <f t="shared" si="6"/>
        <v>1</v>
      </c>
      <c r="L12" s="31" t="b">
        <f t="shared" si="7"/>
        <v>1</v>
      </c>
      <c r="M12" s="31" t="b">
        <f t="shared" si="8"/>
        <v>0</v>
      </c>
      <c r="O12" s="30"/>
    </row>
    <row r="13" spans="1:15" s="28" customFormat="1" ht="51" customHeight="1">
      <c r="A13" s="295" t="s">
        <v>159</v>
      </c>
      <c r="B13" s="75" t="s">
        <v>119</v>
      </c>
      <c r="C13" s="77">
        <v>0</v>
      </c>
      <c r="D13" s="77">
        <v>0</v>
      </c>
      <c r="E13" s="170" t="str">
        <f t="shared" si="1"/>
        <v xml:space="preserve"> </v>
      </c>
      <c r="F13" s="171" t="str">
        <f t="shared" si="2"/>
        <v xml:space="preserve"> </v>
      </c>
      <c r="G13" s="172" t="str">
        <f t="shared" si="0"/>
        <v xml:space="preserve">  </v>
      </c>
      <c r="H13" s="31" t="b">
        <f t="shared" si="3"/>
        <v>1</v>
      </c>
      <c r="I13" s="31" t="b">
        <f t="shared" si="4"/>
        <v>1</v>
      </c>
      <c r="J13" s="31" t="b">
        <f t="shared" si="5"/>
        <v>1</v>
      </c>
      <c r="K13" s="31" t="b">
        <f t="shared" si="6"/>
        <v>1</v>
      </c>
      <c r="L13" s="31" t="b">
        <f t="shared" si="7"/>
        <v>1</v>
      </c>
      <c r="M13" s="31" t="b">
        <f t="shared" si="8"/>
        <v>0</v>
      </c>
      <c r="O13" s="30"/>
    </row>
    <row r="14" spans="1:15" ht="24" customHeight="1">
      <c r="A14" s="88"/>
      <c r="B14" s="79" t="s">
        <v>158</v>
      </c>
      <c r="C14" s="177">
        <f>SUM(C7:C13)</f>
        <v>0</v>
      </c>
      <c r="D14" s="177">
        <f>SUM(D7:D13)</f>
        <v>0</v>
      </c>
      <c r="E14" s="599"/>
      <c r="F14" s="600"/>
      <c r="G14" s="601"/>
    </row>
    <row r="15" spans="1:15" ht="24" customHeight="1">
      <c r="A15" s="296" t="s">
        <v>198</v>
      </c>
      <c r="B15" s="594" t="s">
        <v>107</v>
      </c>
      <c r="C15" s="611"/>
      <c r="D15" s="611"/>
      <c r="E15" s="611"/>
      <c r="F15" s="611"/>
      <c r="G15" s="612"/>
    </row>
    <row r="16" spans="1:15" s="30" customFormat="1" ht="25.5" customHeight="1">
      <c r="A16" s="296"/>
      <c r="B16" s="591" t="s">
        <v>343</v>
      </c>
      <c r="C16" s="592"/>
      <c r="D16" s="592"/>
      <c r="E16" s="592"/>
      <c r="F16" s="592"/>
      <c r="G16" s="593"/>
      <c r="H16" s="31" t="b">
        <f t="shared" ref="H16:H25" si="9">AND(C16=0,D16=0)</f>
        <v>1</v>
      </c>
      <c r="I16" s="31" t="b">
        <f t="shared" ref="I16:I25" si="10">AND(D16=0)</f>
        <v>1</v>
      </c>
      <c r="J16" s="31" t="b">
        <f t="shared" ref="J16:J25" si="11">OR(F16&gt;1000,F16&lt;-1000)</f>
        <v>0</v>
      </c>
      <c r="K16" s="31" t="b">
        <f t="shared" ref="K16:K25" si="12">OR(E16&gt;10%,E16&lt;-10%)</f>
        <v>0</v>
      </c>
      <c r="L16" s="31" t="b">
        <f t="shared" ref="L16:L25" si="13">AND(J16=TRUE,K16=TRUE)</f>
        <v>0</v>
      </c>
      <c r="M16" s="31" t="b">
        <f t="shared" ref="M16:M25" si="14">AND(H16=FALSE,L16=TRUE)</f>
        <v>0</v>
      </c>
    </row>
    <row r="17" spans="1:13" s="30" customFormat="1" ht="45.6" customHeight="1">
      <c r="A17" s="362" t="s">
        <v>157</v>
      </c>
      <c r="B17" s="86" t="s">
        <v>120</v>
      </c>
      <c r="C17" s="77">
        <v>0</v>
      </c>
      <c r="D17" s="77">
        <v>0</v>
      </c>
      <c r="E17" s="170" t="str">
        <f t="shared" ref="E17:E26" si="15">IF(H17=TRUE," ",IF(I17=TRUE,"New",(C17-D17)/D17))</f>
        <v xml:space="preserve"> </v>
      </c>
      <c r="F17" s="171" t="str">
        <f t="shared" ref="F17:F26" si="16">IF(H17=TRUE," ",IF(I17=TRUE,(C17),(C17-D17)))</f>
        <v xml:space="preserve"> </v>
      </c>
      <c r="G17" s="361" t="s">
        <v>676</v>
      </c>
      <c r="H17" s="31" t="b">
        <f>AND(C17=0,D17=0)</f>
        <v>1</v>
      </c>
      <c r="I17" s="31" t="b">
        <f>AND(D17=0)</f>
        <v>1</v>
      </c>
      <c r="J17" s="31" t="b">
        <f>OR(F17&gt;1000,F17&lt;-1000)</f>
        <v>1</v>
      </c>
      <c r="K17" s="31" t="b">
        <f>OR(E17&gt;10%,E17&lt;-10%)</f>
        <v>1</v>
      </c>
      <c r="L17" s="31" t="b">
        <f>AND(J17=TRUE,K17=TRUE)</f>
        <v>1</v>
      </c>
      <c r="M17" s="31" t="b">
        <f>AND(H17=FALSE,L17=TRUE)</f>
        <v>0</v>
      </c>
    </row>
    <row r="18" spans="1:13" s="30" customFormat="1" ht="25.5" customHeight="1">
      <c r="A18" s="296" t="s">
        <v>213</v>
      </c>
      <c r="B18" s="140" t="s">
        <v>95</v>
      </c>
      <c r="C18" s="77">
        <v>0</v>
      </c>
      <c r="D18" s="77">
        <v>0</v>
      </c>
      <c r="E18" s="170" t="str">
        <f t="shared" si="15"/>
        <v xml:space="preserve"> </v>
      </c>
      <c r="F18" s="171" t="str">
        <f t="shared" si="16"/>
        <v xml:space="preserve"> </v>
      </c>
      <c r="G18" s="172" t="str">
        <f t="shared" ref="G18:G26" si="17">IF(M18=TRUE,"Please explain the variance","  ")</f>
        <v xml:space="preserve">  </v>
      </c>
      <c r="H18" s="31" t="b">
        <f t="shared" si="9"/>
        <v>1</v>
      </c>
      <c r="I18" s="31" t="b">
        <f t="shared" si="10"/>
        <v>1</v>
      </c>
      <c r="J18" s="31" t="b">
        <f t="shared" si="11"/>
        <v>1</v>
      </c>
      <c r="K18" s="31" t="b">
        <f t="shared" si="12"/>
        <v>1</v>
      </c>
      <c r="L18" s="31" t="b">
        <f t="shared" si="13"/>
        <v>1</v>
      </c>
      <c r="M18" s="31" t="b">
        <f t="shared" si="14"/>
        <v>0</v>
      </c>
    </row>
    <row r="19" spans="1:13" s="30" customFormat="1" ht="25.5" customHeight="1">
      <c r="A19" s="296" t="s">
        <v>204</v>
      </c>
      <c r="B19" s="86" t="s">
        <v>94</v>
      </c>
      <c r="C19" s="77">
        <v>0</v>
      </c>
      <c r="D19" s="77">
        <v>0</v>
      </c>
      <c r="E19" s="170" t="str">
        <f t="shared" si="15"/>
        <v xml:space="preserve"> </v>
      </c>
      <c r="F19" s="171" t="str">
        <f t="shared" si="16"/>
        <v xml:space="preserve"> </v>
      </c>
      <c r="G19" s="172" t="str">
        <f t="shared" si="17"/>
        <v xml:space="preserve">  </v>
      </c>
      <c r="H19" s="31" t="b">
        <f t="shared" si="9"/>
        <v>1</v>
      </c>
      <c r="I19" s="31" t="b">
        <f t="shared" si="10"/>
        <v>1</v>
      </c>
      <c r="J19" s="31" t="b">
        <f t="shared" si="11"/>
        <v>1</v>
      </c>
      <c r="K19" s="31" t="b">
        <f t="shared" si="12"/>
        <v>1</v>
      </c>
      <c r="L19" s="31" t="b">
        <f t="shared" si="13"/>
        <v>1</v>
      </c>
      <c r="M19" s="31" t="b">
        <f t="shared" si="14"/>
        <v>0</v>
      </c>
    </row>
    <row r="20" spans="1:13" s="30" customFormat="1" ht="27.75" customHeight="1">
      <c r="A20" s="362" t="s">
        <v>160</v>
      </c>
      <c r="B20" s="86" t="s">
        <v>0</v>
      </c>
      <c r="C20" s="77">
        <v>0</v>
      </c>
      <c r="D20" s="77">
        <v>0</v>
      </c>
      <c r="E20" s="170" t="str">
        <f t="shared" si="15"/>
        <v xml:space="preserve"> </v>
      </c>
      <c r="F20" s="171" t="str">
        <f t="shared" si="16"/>
        <v xml:space="preserve"> </v>
      </c>
      <c r="G20" s="172" t="str">
        <f t="shared" si="17"/>
        <v xml:space="preserve">  </v>
      </c>
      <c r="H20" s="31" t="b">
        <f t="shared" si="9"/>
        <v>1</v>
      </c>
      <c r="I20" s="31" t="b">
        <f t="shared" si="10"/>
        <v>1</v>
      </c>
      <c r="J20" s="31" t="b">
        <f t="shared" si="11"/>
        <v>1</v>
      </c>
      <c r="K20" s="31" t="b">
        <f t="shared" si="12"/>
        <v>1</v>
      </c>
      <c r="L20" s="31" t="b">
        <f t="shared" si="13"/>
        <v>1</v>
      </c>
      <c r="M20" s="31" t="b">
        <f t="shared" si="14"/>
        <v>0</v>
      </c>
    </row>
    <row r="21" spans="1:13" s="30" customFormat="1" ht="25.5" customHeight="1">
      <c r="A21" s="296" t="s">
        <v>212</v>
      </c>
      <c r="B21" s="140" t="s">
        <v>1</v>
      </c>
      <c r="C21" s="77">
        <v>0</v>
      </c>
      <c r="D21" s="77">
        <v>0</v>
      </c>
      <c r="E21" s="170" t="str">
        <f t="shared" si="15"/>
        <v xml:space="preserve"> </v>
      </c>
      <c r="F21" s="171" t="str">
        <f t="shared" si="16"/>
        <v xml:space="preserve"> </v>
      </c>
      <c r="G21" s="172" t="str">
        <f t="shared" si="17"/>
        <v xml:space="preserve">  </v>
      </c>
      <c r="H21" s="31" t="b">
        <f t="shared" si="9"/>
        <v>1</v>
      </c>
      <c r="I21" s="31" t="b">
        <f t="shared" si="10"/>
        <v>1</v>
      </c>
      <c r="J21" s="31" t="b">
        <f t="shared" si="11"/>
        <v>1</v>
      </c>
      <c r="K21" s="31" t="b">
        <f t="shared" si="12"/>
        <v>1</v>
      </c>
      <c r="L21" s="31" t="b">
        <f t="shared" si="13"/>
        <v>1</v>
      </c>
      <c r="M21" s="31" t="b">
        <f t="shared" si="14"/>
        <v>0</v>
      </c>
    </row>
    <row r="22" spans="1:13" s="30" customFormat="1" ht="34.5" customHeight="1">
      <c r="A22" s="296" t="s">
        <v>211</v>
      </c>
      <c r="B22" s="91" t="s">
        <v>2</v>
      </c>
      <c r="C22" s="77">
        <v>0</v>
      </c>
      <c r="D22" s="77">
        <v>0</v>
      </c>
      <c r="E22" s="170" t="str">
        <f t="shared" si="15"/>
        <v xml:space="preserve"> </v>
      </c>
      <c r="F22" s="171" t="str">
        <f t="shared" si="16"/>
        <v xml:space="preserve"> </v>
      </c>
      <c r="G22" s="172" t="str">
        <f t="shared" si="17"/>
        <v xml:space="preserve">  </v>
      </c>
      <c r="H22" s="31" t="b">
        <f t="shared" si="9"/>
        <v>1</v>
      </c>
      <c r="I22" s="31" t="b">
        <f t="shared" si="10"/>
        <v>1</v>
      </c>
      <c r="J22" s="31" t="b">
        <f t="shared" si="11"/>
        <v>1</v>
      </c>
      <c r="K22" s="31" t="b">
        <f t="shared" si="12"/>
        <v>1</v>
      </c>
      <c r="L22" s="31" t="b">
        <f t="shared" si="13"/>
        <v>1</v>
      </c>
      <c r="M22" s="31" t="b">
        <f t="shared" si="14"/>
        <v>0</v>
      </c>
    </row>
    <row r="23" spans="1:13" s="30" customFormat="1" ht="52.15" customHeight="1">
      <c r="A23" s="296" t="s">
        <v>260</v>
      </c>
      <c r="B23" s="142" t="s">
        <v>483</v>
      </c>
      <c r="C23" s="77">
        <v>0</v>
      </c>
      <c r="D23" s="77">
        <v>0</v>
      </c>
      <c r="E23" s="170" t="str">
        <f t="shared" si="15"/>
        <v xml:space="preserve"> </v>
      </c>
      <c r="F23" s="171" t="str">
        <f t="shared" si="16"/>
        <v xml:space="preserve"> </v>
      </c>
      <c r="G23" s="172" t="str">
        <f t="shared" si="17"/>
        <v xml:space="preserve">  </v>
      </c>
      <c r="H23" s="31" t="b">
        <f t="shared" si="9"/>
        <v>1</v>
      </c>
      <c r="I23" s="31" t="b">
        <f t="shared" si="10"/>
        <v>1</v>
      </c>
      <c r="J23" s="31" t="b">
        <f t="shared" si="11"/>
        <v>1</v>
      </c>
      <c r="K23" s="31" t="b">
        <f t="shared" si="12"/>
        <v>1</v>
      </c>
      <c r="L23" s="31" t="b">
        <f t="shared" si="13"/>
        <v>1</v>
      </c>
      <c r="M23" s="31" t="b">
        <f t="shared" si="14"/>
        <v>0</v>
      </c>
    </row>
    <row r="24" spans="1:13" s="30" customFormat="1" ht="52.15" customHeight="1">
      <c r="A24" s="296" t="s">
        <v>260</v>
      </c>
      <c r="B24" s="142" t="s">
        <v>484</v>
      </c>
      <c r="C24" s="77">
        <v>0</v>
      </c>
      <c r="D24" s="77">
        <v>0</v>
      </c>
      <c r="E24" s="170" t="str">
        <f t="shared" ref="E24" si="18">IF(H24=TRUE," ",IF(I24=TRUE,"New",(C24-D24)/D24))</f>
        <v xml:space="preserve"> </v>
      </c>
      <c r="F24" s="171" t="str">
        <f t="shared" ref="F24" si="19">IF(H24=TRUE," ",IF(I24=TRUE,(C24),(C24-D24)))</f>
        <v xml:space="preserve"> </v>
      </c>
      <c r="G24" s="172" t="str">
        <f t="shared" si="17"/>
        <v xml:space="preserve">  </v>
      </c>
      <c r="H24" s="31" t="b">
        <f t="shared" ref="H24" si="20">AND(C24=0,D24=0)</f>
        <v>1</v>
      </c>
      <c r="I24" s="31" t="b">
        <f t="shared" ref="I24" si="21">AND(D24=0)</f>
        <v>1</v>
      </c>
      <c r="J24" s="31" t="b">
        <f t="shared" ref="J24" si="22">OR(F24&gt;1000,F24&lt;-1000)</f>
        <v>1</v>
      </c>
      <c r="K24" s="31" t="b">
        <f t="shared" ref="K24" si="23">OR(E24&gt;10%,E24&lt;-10%)</f>
        <v>1</v>
      </c>
      <c r="L24" s="31" t="b">
        <f t="shared" ref="L24" si="24">AND(J24=TRUE,K24=TRUE)</f>
        <v>1</v>
      </c>
      <c r="M24" s="31" t="b">
        <f t="shared" ref="M24" si="25">AND(H24=FALSE,L24=TRUE)</f>
        <v>0</v>
      </c>
    </row>
    <row r="25" spans="1:13" s="30" customFormat="1" ht="52.15" customHeight="1">
      <c r="A25" s="296" t="s">
        <v>215</v>
      </c>
      <c r="B25" s="90" t="s">
        <v>103</v>
      </c>
      <c r="C25" s="77">
        <v>0</v>
      </c>
      <c r="D25" s="77">
        <v>0</v>
      </c>
      <c r="E25" s="170" t="str">
        <f t="shared" si="15"/>
        <v xml:space="preserve"> </v>
      </c>
      <c r="F25" s="171" t="str">
        <f t="shared" si="16"/>
        <v xml:space="preserve"> </v>
      </c>
      <c r="G25" s="172" t="str">
        <f t="shared" si="17"/>
        <v xml:space="preserve">  </v>
      </c>
      <c r="H25" s="31" t="b">
        <f t="shared" si="9"/>
        <v>1</v>
      </c>
      <c r="I25" s="31" t="b">
        <f t="shared" si="10"/>
        <v>1</v>
      </c>
      <c r="J25" s="31" t="b">
        <f t="shared" si="11"/>
        <v>1</v>
      </c>
      <c r="K25" s="31" t="b">
        <f t="shared" si="12"/>
        <v>1</v>
      </c>
      <c r="L25" s="31" t="b">
        <f t="shared" si="13"/>
        <v>1</v>
      </c>
      <c r="M25" s="31" t="b">
        <f t="shared" si="14"/>
        <v>0</v>
      </c>
    </row>
    <row r="26" spans="1:13" s="30" customFormat="1" ht="25.5" customHeight="1">
      <c r="A26" s="295" t="s">
        <v>206</v>
      </c>
      <c r="B26" s="90" t="s">
        <v>316</v>
      </c>
      <c r="C26" s="77">
        <v>0</v>
      </c>
      <c r="D26" s="77">
        <v>0</v>
      </c>
      <c r="E26" s="170" t="str">
        <f t="shared" si="15"/>
        <v xml:space="preserve"> </v>
      </c>
      <c r="F26" s="171" t="str">
        <f t="shared" si="16"/>
        <v xml:space="preserve"> </v>
      </c>
      <c r="G26" s="172" t="str">
        <f t="shared" si="17"/>
        <v xml:space="preserve">  </v>
      </c>
      <c r="H26" s="31" t="b">
        <f>AND(C26=0,D26=0)</f>
        <v>1</v>
      </c>
      <c r="I26" s="31" t="b">
        <f>AND(D26=0)</f>
        <v>1</v>
      </c>
      <c r="J26" s="31" t="b">
        <f>OR(F26&gt;1000,F26&lt;-1000)</f>
        <v>1</v>
      </c>
      <c r="K26" s="31" t="b">
        <f>OR(E26&gt;10%,E26&lt;-10%)</f>
        <v>1</v>
      </c>
      <c r="L26" s="31" t="b">
        <f>AND(J26=TRUE,K26=TRUE)</f>
        <v>1</v>
      </c>
      <c r="M26" s="31" t="b">
        <f>AND(H26=FALSE,L26=TRUE)</f>
        <v>0</v>
      </c>
    </row>
    <row r="27" spans="1:13" s="30" customFormat="1" ht="25.5" customHeight="1">
      <c r="A27" s="153"/>
      <c r="B27" s="147" t="s">
        <v>247</v>
      </c>
      <c r="C27" s="148">
        <f>SUM(C17:C26)</f>
        <v>0</v>
      </c>
      <c r="D27" s="148">
        <f>SUM(D17:D26)</f>
        <v>0</v>
      </c>
      <c r="E27" s="149"/>
      <c r="F27" s="150"/>
      <c r="G27" s="151"/>
    </row>
    <row r="28" spans="1:13" s="30" customFormat="1" ht="25.5" customHeight="1">
      <c r="A28" s="350"/>
      <c r="B28" s="613" t="str">
        <f>IF(N3="no","NA - Home Assist Secure Program Expenses Only","MATERIAL SUPPLIES, CONTRACTOR PAYMENTS, TOOLS/EQUIPMENT
Home Assist Secure (HAS) Only")</f>
        <v>NA - Home Assist Secure Program Expenses Only</v>
      </c>
      <c r="C28" s="614"/>
      <c r="D28" s="614"/>
      <c r="E28" s="614"/>
      <c r="F28" s="614"/>
      <c r="G28" s="615"/>
      <c r="H28" s="31" t="b">
        <f t="shared" ref="H28:H35" si="26">AND(C28=0,D28=0)</f>
        <v>1</v>
      </c>
      <c r="I28" s="31" t="b">
        <f t="shared" ref="I28:I35" si="27">AND(D28=0)</f>
        <v>1</v>
      </c>
      <c r="J28" s="31" t="b">
        <f t="shared" ref="J28:J35" si="28">OR(F28&gt;1000,F28&lt;-1000)</f>
        <v>0</v>
      </c>
      <c r="K28" s="31" t="b">
        <f t="shared" ref="K28:K35" si="29">OR(E28&gt;10%,E28&lt;-10%)</f>
        <v>0</v>
      </c>
      <c r="L28" s="31" t="b">
        <f t="shared" ref="L28:L35" si="30">AND(J28=TRUE,K28=TRUE)</f>
        <v>0</v>
      </c>
      <c r="M28" s="31" t="b">
        <f t="shared" ref="M28:M35" si="31">AND(H28=FALSE,L28=TRUE)</f>
        <v>0</v>
      </c>
    </row>
    <row r="29" spans="1:13" s="30" customFormat="1" ht="43.5" customHeight="1">
      <c r="A29" s="482" t="s">
        <v>157</v>
      </c>
      <c r="B29" s="351" t="s">
        <v>264</v>
      </c>
      <c r="C29" s="352">
        <v>0</v>
      </c>
      <c r="D29" s="352">
        <v>0</v>
      </c>
      <c r="E29" s="353" t="str">
        <f t="shared" ref="E29:E35" si="32">IF(H29=TRUE," ",IF(I29=TRUE,"New",(C29-D29)/D29))</f>
        <v xml:space="preserve"> </v>
      </c>
      <c r="F29" s="354" t="str">
        <f t="shared" ref="F29:F35" si="33">IF(H29=TRUE," ",IF(I29=TRUE,(C29),(C29-D29)))</f>
        <v xml:space="preserve"> </v>
      </c>
      <c r="G29" s="483" t="s">
        <v>676</v>
      </c>
      <c r="H29" s="31" t="b">
        <f>AND(C29=0,D29=0)</f>
        <v>1</v>
      </c>
      <c r="I29" s="31" t="b">
        <f>AND(D29=0)</f>
        <v>1</v>
      </c>
      <c r="J29" s="31" t="b">
        <f>OR(F29&gt;1000,F29&lt;-1000)</f>
        <v>1</v>
      </c>
      <c r="K29" s="31" t="b">
        <f>OR(E29&gt;10%,E29&lt;-10%)</f>
        <v>1</v>
      </c>
      <c r="L29" s="31" t="b">
        <f>AND(J29=TRUE,K29=TRUE)</f>
        <v>1</v>
      </c>
      <c r="M29" s="31" t="b">
        <f>AND(H29=FALSE,L29=TRUE)</f>
        <v>0</v>
      </c>
    </row>
    <row r="30" spans="1:13" s="30" customFormat="1" ht="38.25" customHeight="1">
      <c r="A30" s="350" t="s">
        <v>204</v>
      </c>
      <c r="B30" s="356" t="s">
        <v>265</v>
      </c>
      <c r="C30" s="352">
        <v>0</v>
      </c>
      <c r="D30" s="352">
        <v>0</v>
      </c>
      <c r="E30" s="353" t="str">
        <f t="shared" si="32"/>
        <v xml:space="preserve"> </v>
      </c>
      <c r="F30" s="354" t="str">
        <f t="shared" si="33"/>
        <v xml:space="preserve"> </v>
      </c>
      <c r="G30" s="355" t="str">
        <f t="shared" ref="G30:G35" si="34">IF(M30=TRUE,"Please explain the variance","  ")</f>
        <v xml:space="preserve">  </v>
      </c>
      <c r="H30" s="31" t="b">
        <f t="shared" si="26"/>
        <v>1</v>
      </c>
      <c r="I30" s="31" t="b">
        <f t="shared" si="27"/>
        <v>1</v>
      </c>
      <c r="J30" s="31" t="b">
        <f t="shared" si="28"/>
        <v>1</v>
      </c>
      <c r="K30" s="31" t="b">
        <f t="shared" si="29"/>
        <v>1</v>
      </c>
      <c r="L30" s="31" t="b">
        <f t="shared" si="30"/>
        <v>1</v>
      </c>
      <c r="M30" s="31" t="b">
        <f t="shared" si="31"/>
        <v>0</v>
      </c>
    </row>
    <row r="31" spans="1:13" s="30" customFormat="1" ht="34.5" customHeight="1">
      <c r="A31" s="484" t="s">
        <v>164</v>
      </c>
      <c r="B31" s="351" t="s">
        <v>266</v>
      </c>
      <c r="C31" s="352">
        <v>0</v>
      </c>
      <c r="D31" s="352">
        <v>0</v>
      </c>
      <c r="E31" s="353" t="str">
        <f t="shared" si="32"/>
        <v xml:space="preserve"> </v>
      </c>
      <c r="F31" s="354" t="str">
        <f t="shared" si="33"/>
        <v xml:space="preserve"> </v>
      </c>
      <c r="G31" s="355" t="str">
        <f t="shared" si="34"/>
        <v xml:space="preserve">  </v>
      </c>
      <c r="H31" s="31" t="b">
        <f t="shared" si="26"/>
        <v>1</v>
      </c>
      <c r="I31" s="31" t="b">
        <f t="shared" si="27"/>
        <v>1</v>
      </c>
      <c r="J31" s="31" t="b">
        <f t="shared" si="28"/>
        <v>1</v>
      </c>
      <c r="K31" s="31" t="b">
        <f t="shared" si="29"/>
        <v>1</v>
      </c>
      <c r="L31" s="31" t="b">
        <f t="shared" si="30"/>
        <v>1</v>
      </c>
      <c r="M31" s="31" t="b">
        <f t="shared" si="31"/>
        <v>0</v>
      </c>
    </row>
    <row r="32" spans="1:13" s="30" customFormat="1" ht="45.75" customHeight="1">
      <c r="A32" s="482" t="s">
        <v>93</v>
      </c>
      <c r="B32" s="351" t="s">
        <v>267</v>
      </c>
      <c r="C32" s="352">
        <v>0</v>
      </c>
      <c r="D32" s="352">
        <v>0</v>
      </c>
      <c r="E32" s="353" t="str">
        <f t="shared" si="32"/>
        <v xml:space="preserve"> </v>
      </c>
      <c r="F32" s="354" t="str">
        <f t="shared" si="33"/>
        <v xml:space="preserve"> </v>
      </c>
      <c r="G32" s="355" t="str">
        <f t="shared" si="34"/>
        <v xml:space="preserve">  </v>
      </c>
      <c r="H32" s="31" t="b">
        <f t="shared" si="26"/>
        <v>1</v>
      </c>
      <c r="I32" s="31" t="b">
        <f t="shared" si="27"/>
        <v>1</v>
      </c>
      <c r="J32" s="31" t="b">
        <f t="shared" si="28"/>
        <v>1</v>
      </c>
      <c r="K32" s="31" t="b">
        <f t="shared" si="29"/>
        <v>1</v>
      </c>
      <c r="L32" s="31" t="b">
        <f t="shared" si="30"/>
        <v>1</v>
      </c>
      <c r="M32" s="31" t="b">
        <f t="shared" si="31"/>
        <v>0</v>
      </c>
    </row>
    <row r="33" spans="1:13" s="30" customFormat="1" ht="31.5" customHeight="1">
      <c r="A33" s="482" t="s">
        <v>161</v>
      </c>
      <c r="B33" s="351" t="s">
        <v>268</v>
      </c>
      <c r="C33" s="352">
        <v>0</v>
      </c>
      <c r="D33" s="352">
        <v>0</v>
      </c>
      <c r="E33" s="353" t="str">
        <f t="shared" si="32"/>
        <v xml:space="preserve"> </v>
      </c>
      <c r="F33" s="354" t="str">
        <f t="shared" si="33"/>
        <v xml:space="preserve"> </v>
      </c>
      <c r="G33" s="355" t="str">
        <f t="shared" si="34"/>
        <v xml:space="preserve">  </v>
      </c>
      <c r="H33" s="31" t="b">
        <f t="shared" si="26"/>
        <v>1</v>
      </c>
      <c r="I33" s="31" t="b">
        <f t="shared" si="27"/>
        <v>1</v>
      </c>
      <c r="J33" s="31" t="b">
        <f t="shared" si="28"/>
        <v>1</v>
      </c>
      <c r="K33" s="31" t="b">
        <f t="shared" si="29"/>
        <v>1</v>
      </c>
      <c r="L33" s="31" t="b">
        <f t="shared" si="30"/>
        <v>1</v>
      </c>
      <c r="M33" s="31" t="b">
        <f t="shared" si="31"/>
        <v>0</v>
      </c>
    </row>
    <row r="34" spans="1:13" s="30" customFormat="1" ht="31.5" customHeight="1">
      <c r="A34" s="482" t="s">
        <v>322</v>
      </c>
      <c r="B34" s="351" t="s">
        <v>269</v>
      </c>
      <c r="C34" s="352">
        <v>0</v>
      </c>
      <c r="D34" s="352">
        <v>0</v>
      </c>
      <c r="E34" s="353" t="str">
        <f t="shared" si="32"/>
        <v xml:space="preserve"> </v>
      </c>
      <c r="F34" s="354" t="str">
        <f t="shared" si="33"/>
        <v xml:space="preserve"> </v>
      </c>
      <c r="G34" s="355" t="str">
        <f t="shared" si="34"/>
        <v xml:space="preserve">  </v>
      </c>
      <c r="H34" s="31" t="b">
        <f t="shared" si="26"/>
        <v>1</v>
      </c>
      <c r="I34" s="31" t="b">
        <f t="shared" si="27"/>
        <v>1</v>
      </c>
      <c r="J34" s="31" t="b">
        <f t="shared" si="28"/>
        <v>1</v>
      </c>
      <c r="K34" s="31" t="b">
        <f t="shared" si="29"/>
        <v>1</v>
      </c>
      <c r="L34" s="31" t="b">
        <f t="shared" si="30"/>
        <v>1</v>
      </c>
      <c r="M34" s="31" t="b">
        <f t="shared" si="31"/>
        <v>0</v>
      </c>
    </row>
    <row r="35" spans="1:13" s="30" customFormat="1" ht="33" customHeight="1">
      <c r="A35" s="350" t="s">
        <v>85</v>
      </c>
      <c r="B35" s="351" t="s">
        <v>270</v>
      </c>
      <c r="C35" s="352">
        <v>0</v>
      </c>
      <c r="D35" s="352">
        <v>0</v>
      </c>
      <c r="E35" s="353" t="str">
        <f t="shared" si="32"/>
        <v xml:space="preserve"> </v>
      </c>
      <c r="F35" s="354" t="str">
        <f t="shared" si="33"/>
        <v xml:space="preserve"> </v>
      </c>
      <c r="G35" s="355" t="str">
        <f t="shared" si="34"/>
        <v xml:space="preserve">  </v>
      </c>
      <c r="H35" s="31" t="b">
        <f t="shared" si="26"/>
        <v>1</v>
      </c>
      <c r="I35" s="31" t="b">
        <f t="shared" si="27"/>
        <v>1</v>
      </c>
      <c r="J35" s="31" t="b">
        <f t="shared" si="28"/>
        <v>1</v>
      </c>
      <c r="K35" s="31" t="b">
        <f t="shared" si="29"/>
        <v>1</v>
      </c>
      <c r="L35" s="31" t="b">
        <f t="shared" si="30"/>
        <v>1</v>
      </c>
      <c r="M35" s="31" t="b">
        <f t="shared" si="31"/>
        <v>0</v>
      </c>
    </row>
    <row r="36" spans="1:13" s="30" customFormat="1" ht="42.75" customHeight="1">
      <c r="A36" s="154"/>
      <c r="B36" s="152" t="s">
        <v>248</v>
      </c>
      <c r="C36" s="148">
        <f>SUM(C29:C35)</f>
        <v>0</v>
      </c>
      <c r="D36" s="148">
        <f>SUM(D29:D35)</f>
        <v>0</v>
      </c>
      <c r="E36" s="149"/>
      <c r="F36" s="150"/>
      <c r="G36" s="151"/>
    </row>
    <row r="37" spans="1:13" s="30" customFormat="1" ht="20.25" customHeight="1">
      <c r="A37" s="605" t="s">
        <v>108</v>
      </c>
      <c r="B37" s="606"/>
      <c r="C37" s="606"/>
      <c r="D37" s="606"/>
      <c r="E37" s="606"/>
      <c r="F37" s="606"/>
      <c r="G37" s="607"/>
    </row>
    <row r="38" spans="1:13" s="30" customFormat="1" ht="25.5">
      <c r="A38" s="137" t="s">
        <v>118</v>
      </c>
      <c r="B38" s="90" t="s">
        <v>117</v>
      </c>
      <c r="C38" s="352">
        <v>0</v>
      </c>
      <c r="D38" s="352">
        <v>0</v>
      </c>
      <c r="E38" s="170" t="str">
        <f>IF(H38=TRUE," ",IF(I38=TRUE,"New",(C38-D38)/D38))</f>
        <v xml:space="preserve"> </v>
      </c>
      <c r="F38" s="171" t="str">
        <f>IF(H38=TRUE," ",IF(I38=TRUE,(C38),(C38-D38)))</f>
        <v xml:space="preserve"> </v>
      </c>
      <c r="G38" s="172" t="str">
        <f>IF(M38=TRUE,"Please explain the variance","  ")</f>
        <v xml:space="preserve">  </v>
      </c>
      <c r="H38" s="31" t="b">
        <f>AND(C38=0,D38=0)</f>
        <v>1</v>
      </c>
      <c r="I38" s="31" t="b">
        <f>AND(D38=0)</f>
        <v>1</v>
      </c>
      <c r="J38" s="31" t="b">
        <f>OR(F38&gt;1000,F38&lt;-1000)</f>
        <v>1</v>
      </c>
      <c r="K38" s="31" t="b">
        <f>OR(E38&gt;10%,E38&lt;-10%)</f>
        <v>1</v>
      </c>
      <c r="L38" s="31" t="b">
        <f>AND(J38=TRUE,K38=TRUE)</f>
        <v>1</v>
      </c>
      <c r="M38" s="31" t="b">
        <f>AND(H38=FALSE,L38=TRUE)</f>
        <v>0</v>
      </c>
    </row>
    <row r="39" spans="1:13" s="30" customFormat="1" ht="40.5" customHeight="1">
      <c r="A39" s="144" t="s">
        <v>19</v>
      </c>
      <c r="B39" s="84" t="s">
        <v>124</v>
      </c>
      <c r="C39" s="352">
        <v>0</v>
      </c>
      <c r="D39" s="352">
        <v>0</v>
      </c>
      <c r="E39" s="170" t="str">
        <f>IF(H39=TRUE," ",IF(I39=TRUE,"New",(C39-D39)/D39))</f>
        <v xml:space="preserve"> </v>
      </c>
      <c r="F39" s="171" t="str">
        <f>IF(H39=TRUE," ",IF(I39=TRUE,(C39),(C39-D39)))</f>
        <v xml:space="preserve"> </v>
      </c>
      <c r="G39" s="172" t="str">
        <f>IF(M39=TRUE,"Please explain the variance","  ")</f>
        <v xml:space="preserve">  </v>
      </c>
      <c r="H39" s="31" t="b">
        <f>AND(C39=0,D39=0)</f>
        <v>1</v>
      </c>
      <c r="I39" s="31" t="b">
        <f>AND(D39=0)</f>
        <v>1</v>
      </c>
      <c r="J39" s="31" t="b">
        <f>OR(F39&gt;1000,F39&lt;-1000)</f>
        <v>1</v>
      </c>
      <c r="K39" s="31" t="b">
        <f>OR(E39&gt;10%,E39&lt;-10%)</f>
        <v>1</v>
      </c>
      <c r="L39" s="31" t="b">
        <f>AND(J39=TRUE,K39=TRUE)</f>
        <v>1</v>
      </c>
      <c r="M39" s="31" t="b">
        <f>AND(H39=FALSE,L39=TRUE)</f>
        <v>0</v>
      </c>
    </row>
    <row r="40" spans="1:13" s="30" customFormat="1" ht="24" customHeight="1">
      <c r="A40" s="146" t="s">
        <v>162</v>
      </c>
      <c r="B40" s="84" t="s">
        <v>3</v>
      </c>
      <c r="C40" s="352">
        <v>0</v>
      </c>
      <c r="D40" s="352">
        <v>0</v>
      </c>
      <c r="E40" s="170" t="str">
        <f>IF(H40=TRUE," ",IF(I40=TRUE,"New",(C40-D40)/D40))</f>
        <v xml:space="preserve"> </v>
      </c>
      <c r="F40" s="171" t="str">
        <f>IF(H40=TRUE," ",IF(I40=TRUE,(C40),(C40-D40)))</f>
        <v xml:space="preserve"> </v>
      </c>
      <c r="G40" s="172" t="str">
        <f>IF(M40=TRUE,"Please explain the variance","  ")</f>
        <v xml:space="preserve">  </v>
      </c>
      <c r="H40" s="31" t="b">
        <f>AND(C40=0,D40=0)</f>
        <v>1</v>
      </c>
      <c r="I40" s="31" t="b">
        <f>AND(D40=0)</f>
        <v>1</v>
      </c>
      <c r="J40" s="31" t="b">
        <f>OR(F40&gt;1000,F40&lt;-1000)</f>
        <v>1</v>
      </c>
      <c r="K40" s="31" t="b">
        <f>OR(E40&gt;10%,E40&lt;-10%)</f>
        <v>1</v>
      </c>
      <c r="L40" s="31" t="b">
        <f>AND(J40=TRUE,K40=TRUE)</f>
        <v>1</v>
      </c>
      <c r="M40" s="31" t="b">
        <f>AND(H40=FALSE,L40=TRUE)</f>
        <v>0</v>
      </c>
    </row>
    <row r="41" spans="1:13" s="30" customFormat="1" ht="29.25" customHeight="1">
      <c r="A41" s="146" t="s">
        <v>163</v>
      </c>
      <c r="B41" s="84" t="s">
        <v>4</v>
      </c>
      <c r="C41" s="352">
        <v>0</v>
      </c>
      <c r="D41" s="352">
        <v>0</v>
      </c>
      <c r="E41" s="170" t="str">
        <f>IF(H41=TRUE," ",IF(I41=TRUE,"New",(C41-D41)/D41))</f>
        <v xml:space="preserve"> </v>
      </c>
      <c r="F41" s="171" t="str">
        <f>IF(H41=TRUE," ",IF(I41=TRUE,(C41),(C41-D41)))</f>
        <v xml:space="preserve"> </v>
      </c>
      <c r="G41" s="172" t="str">
        <f>IF(M41=TRUE,"Please explain the variance","  ")</f>
        <v xml:space="preserve">  </v>
      </c>
      <c r="H41" s="31" t="b">
        <f>AND(C41=0,D41=0)</f>
        <v>1</v>
      </c>
      <c r="I41" s="31" t="b">
        <f>AND(D41=0)</f>
        <v>1</v>
      </c>
      <c r="J41" s="31" t="b">
        <f>OR(F41&gt;1000,F41&lt;-1000)</f>
        <v>1</v>
      </c>
      <c r="K41" s="31" t="b">
        <f>OR(E41&gt;10%,E41&lt;-10%)</f>
        <v>1</v>
      </c>
      <c r="L41" s="31" t="b">
        <f>AND(J41=TRUE,K41=TRUE)</f>
        <v>1</v>
      </c>
      <c r="M41" s="31" t="b">
        <f>AND(H41=FALSE,L41=TRUE)</f>
        <v>0</v>
      </c>
    </row>
    <row r="42" spans="1:13" s="30" customFormat="1" ht="42.75" customHeight="1">
      <c r="A42" s="120" t="s">
        <v>261</v>
      </c>
      <c r="B42" s="84" t="s">
        <v>116</v>
      </c>
      <c r="C42" s="352">
        <v>0</v>
      </c>
      <c r="D42" s="352">
        <v>0</v>
      </c>
      <c r="E42" s="170" t="str">
        <f>IF(H42=TRUE," ",IF(I42=TRUE,"New",(C42-D42)/D42))</f>
        <v xml:space="preserve"> </v>
      </c>
      <c r="F42" s="171" t="str">
        <f>IF(H42=TRUE," ",IF(I42=TRUE,(C42),(C42-D42)))</f>
        <v xml:space="preserve"> </v>
      </c>
      <c r="G42" s="172" t="str">
        <f>IF(M42=TRUE,"Please explain the variance","  ")</f>
        <v xml:space="preserve">  </v>
      </c>
      <c r="H42" s="31" t="b">
        <f>AND(C42=0,D42=0)</f>
        <v>1</v>
      </c>
      <c r="I42" s="31" t="b">
        <f>AND(D42=0)</f>
        <v>1</v>
      </c>
      <c r="J42" s="31" t="b">
        <f>OR(F42&gt;1000,F42&lt;-1000)</f>
        <v>1</v>
      </c>
      <c r="K42" s="31" t="b">
        <f>OR(E42&gt;10%,E42&lt;-10%)</f>
        <v>1</v>
      </c>
      <c r="L42" s="31" t="b">
        <f>AND(J42=TRUE,K42=TRUE)</f>
        <v>1</v>
      </c>
      <c r="M42" s="31" t="b">
        <f>AND(H42=FALSE,L42=TRUE)</f>
        <v>0</v>
      </c>
    </row>
    <row r="43" spans="1:13" s="30" customFormat="1" ht="19.5" customHeight="1">
      <c r="A43" s="154"/>
      <c r="B43" s="152" t="s">
        <v>249</v>
      </c>
      <c r="C43" s="158">
        <f>SUM(C38:C42)</f>
        <v>0</v>
      </c>
      <c r="D43" s="158">
        <f>SUM(D38:D42)</f>
        <v>0</v>
      </c>
      <c r="E43" s="155"/>
      <c r="F43" s="156"/>
      <c r="G43" s="157"/>
    </row>
    <row r="44" spans="1:13" s="30" customFormat="1" ht="26.25" customHeight="1">
      <c r="A44" s="608" t="s">
        <v>109</v>
      </c>
      <c r="B44" s="609"/>
      <c r="C44" s="609"/>
      <c r="D44" s="609"/>
      <c r="E44" s="609"/>
      <c r="F44" s="609"/>
      <c r="G44" s="610"/>
      <c r="H44" s="31" t="b">
        <f t="shared" ref="H44:H65" si="35">AND(C44=0,D44=0)</f>
        <v>1</v>
      </c>
      <c r="I44" s="31" t="b">
        <f t="shared" ref="I44:I65" si="36">AND(D44=0)</f>
        <v>1</v>
      </c>
      <c r="J44" s="31" t="b">
        <f t="shared" ref="J44:J65" si="37">OR(F44&gt;1000,F44&lt;-1000)</f>
        <v>0</v>
      </c>
      <c r="K44" s="31" t="b">
        <f t="shared" ref="K44:K65" si="38">OR(E44&gt;10%,E44&lt;-10%)</f>
        <v>0</v>
      </c>
      <c r="L44" s="31" t="b">
        <f t="shared" ref="L44:L65" si="39">AND(J44=TRUE,K44=TRUE)</f>
        <v>0</v>
      </c>
      <c r="M44" s="31" t="b">
        <f t="shared" ref="M44:M65" si="40">AND(H44=FALSE,L44=TRUE)</f>
        <v>0</v>
      </c>
    </row>
    <row r="45" spans="1:13" s="30" customFormat="1" ht="27" customHeight="1">
      <c r="A45" s="89" t="s">
        <v>199</v>
      </c>
      <c r="B45" s="231" t="s">
        <v>5</v>
      </c>
      <c r="C45" s="352">
        <v>0</v>
      </c>
      <c r="D45" s="352">
        <v>0</v>
      </c>
      <c r="E45" s="170" t="str">
        <f t="shared" ref="E45:E65" si="41">IF(H45=TRUE," ",IF(I45=TRUE,"New",(C45-D45)/D45))</f>
        <v xml:space="preserve"> </v>
      </c>
      <c r="F45" s="171" t="str">
        <f t="shared" ref="F45:F65" si="42">IF(H45=TRUE," ",IF(I45=TRUE,(C45),(C45-D45)))</f>
        <v xml:space="preserve"> </v>
      </c>
      <c r="G45" s="172" t="str">
        <f t="shared" ref="G45:G65" si="43">IF(M45=TRUE,"Please explain the variance","  ")</f>
        <v xml:space="preserve">  </v>
      </c>
      <c r="H45" s="31" t="b">
        <f t="shared" si="35"/>
        <v>1</v>
      </c>
      <c r="I45" s="31" t="b">
        <f t="shared" si="36"/>
        <v>1</v>
      </c>
      <c r="J45" s="31" t="b">
        <f t="shared" si="37"/>
        <v>1</v>
      </c>
      <c r="K45" s="31" t="b">
        <f t="shared" si="38"/>
        <v>1</v>
      </c>
      <c r="L45" s="31" t="b">
        <f t="shared" si="39"/>
        <v>1</v>
      </c>
      <c r="M45" s="31" t="b">
        <f t="shared" si="40"/>
        <v>0</v>
      </c>
    </row>
    <row r="46" spans="1:13" s="30" customFormat="1" ht="22.5" customHeight="1">
      <c r="A46" s="146" t="s">
        <v>7</v>
      </c>
      <c r="B46" s="84" t="s">
        <v>6</v>
      </c>
      <c r="C46" s="352">
        <v>0</v>
      </c>
      <c r="D46" s="352">
        <v>0</v>
      </c>
      <c r="E46" s="170" t="str">
        <f t="shared" si="41"/>
        <v xml:space="preserve"> </v>
      </c>
      <c r="F46" s="171" t="str">
        <f t="shared" si="42"/>
        <v xml:space="preserve"> </v>
      </c>
      <c r="G46" s="172" t="str">
        <f t="shared" si="43"/>
        <v xml:space="preserve">  </v>
      </c>
      <c r="H46" s="31" t="b">
        <f>AND(C46=0,D46=0)</f>
        <v>1</v>
      </c>
      <c r="I46" s="31" t="b">
        <f>AND(D46=0)</f>
        <v>1</v>
      </c>
      <c r="J46" s="31" t="b">
        <f>OR(F46&gt;1000,F46&lt;-1000)</f>
        <v>1</v>
      </c>
      <c r="K46" s="31" t="b">
        <f>OR(E46&gt;10%,E46&lt;-10%)</f>
        <v>1</v>
      </c>
      <c r="L46" s="31" t="b">
        <f>AND(J46=TRUE,K46=TRUE)</f>
        <v>1</v>
      </c>
      <c r="M46" s="31" t="b">
        <f>AND(H46=FALSE,L46=TRUE)</f>
        <v>0</v>
      </c>
    </row>
    <row r="47" spans="1:13" s="30" customFormat="1" ht="57.6" customHeight="1">
      <c r="A47" s="145" t="s">
        <v>157</v>
      </c>
      <c r="B47" s="86" t="s">
        <v>544</v>
      </c>
      <c r="C47" s="352">
        <v>0</v>
      </c>
      <c r="D47" s="352">
        <v>0</v>
      </c>
      <c r="E47" s="170" t="str">
        <f t="shared" si="41"/>
        <v xml:space="preserve"> </v>
      </c>
      <c r="F47" s="171" t="str">
        <f t="shared" si="42"/>
        <v xml:space="preserve"> </v>
      </c>
      <c r="G47" s="361" t="s">
        <v>676</v>
      </c>
      <c r="H47" s="31" t="b">
        <f>AND(C47=0,D47=0)</f>
        <v>1</v>
      </c>
      <c r="I47" s="31" t="b">
        <f>AND(D47=0)</f>
        <v>1</v>
      </c>
      <c r="J47" s="31" t="b">
        <f>OR(F47&gt;1000,F47&lt;-1000)</f>
        <v>1</v>
      </c>
      <c r="K47" s="31" t="b">
        <f>OR(E47&gt;10%,E47&lt;-10%)</f>
        <v>1</v>
      </c>
      <c r="L47" s="31" t="b">
        <f>AND(J47=TRUE,K47=TRUE)</f>
        <v>1</v>
      </c>
      <c r="M47" s="31" t="b">
        <f>AND(H47=FALSE,L47=TRUE)</f>
        <v>0</v>
      </c>
    </row>
    <row r="48" spans="1:13" s="30" customFormat="1" ht="24.75" customHeight="1">
      <c r="A48" s="89" t="s">
        <v>200</v>
      </c>
      <c r="B48" s="231" t="s">
        <v>8</v>
      </c>
      <c r="C48" s="352">
        <v>0</v>
      </c>
      <c r="D48" s="352">
        <v>0</v>
      </c>
      <c r="E48" s="170" t="str">
        <f t="shared" si="41"/>
        <v xml:space="preserve"> </v>
      </c>
      <c r="F48" s="171" t="str">
        <f t="shared" si="42"/>
        <v xml:space="preserve"> </v>
      </c>
      <c r="G48" s="172" t="str">
        <f t="shared" si="43"/>
        <v xml:space="preserve">  </v>
      </c>
      <c r="H48" s="31" t="b">
        <f t="shared" si="35"/>
        <v>1</v>
      </c>
      <c r="I48" s="31" t="b">
        <f t="shared" si="36"/>
        <v>1</v>
      </c>
      <c r="J48" s="31" t="b">
        <f t="shared" si="37"/>
        <v>1</v>
      </c>
      <c r="K48" s="31" t="b">
        <f t="shared" si="38"/>
        <v>1</v>
      </c>
      <c r="L48" s="31" t="b">
        <f t="shared" si="39"/>
        <v>1</v>
      </c>
      <c r="M48" s="31" t="b">
        <f t="shared" si="40"/>
        <v>0</v>
      </c>
    </row>
    <row r="49" spans="1:13" s="30" customFormat="1" ht="19.5" customHeight="1">
      <c r="A49" s="89" t="s">
        <v>165</v>
      </c>
      <c r="B49" s="231" t="s">
        <v>113</v>
      </c>
      <c r="C49" s="352">
        <v>0</v>
      </c>
      <c r="D49" s="352">
        <v>0</v>
      </c>
      <c r="E49" s="170" t="str">
        <f t="shared" si="41"/>
        <v xml:space="preserve"> </v>
      </c>
      <c r="F49" s="171" t="str">
        <f t="shared" si="42"/>
        <v xml:space="preserve"> </v>
      </c>
      <c r="G49" s="172" t="str">
        <f t="shared" si="43"/>
        <v xml:space="preserve">  </v>
      </c>
      <c r="H49" s="31" t="b">
        <f t="shared" si="35"/>
        <v>1</v>
      </c>
      <c r="I49" s="31" t="b">
        <f t="shared" si="36"/>
        <v>1</v>
      </c>
      <c r="J49" s="31" t="b">
        <f t="shared" si="37"/>
        <v>1</v>
      </c>
      <c r="K49" s="31" t="b">
        <f t="shared" si="38"/>
        <v>1</v>
      </c>
      <c r="L49" s="31" t="b">
        <f t="shared" si="39"/>
        <v>1</v>
      </c>
      <c r="M49" s="31" t="b">
        <f t="shared" si="40"/>
        <v>0</v>
      </c>
    </row>
    <row r="50" spans="1:13" s="30" customFormat="1" ht="23.25" customHeight="1">
      <c r="A50" s="89" t="s">
        <v>250</v>
      </c>
      <c r="B50" s="84" t="s">
        <v>9</v>
      </c>
      <c r="C50" s="352">
        <v>0</v>
      </c>
      <c r="D50" s="352">
        <v>0</v>
      </c>
      <c r="E50" s="170" t="str">
        <f t="shared" si="41"/>
        <v xml:space="preserve"> </v>
      </c>
      <c r="F50" s="171" t="str">
        <f t="shared" si="42"/>
        <v xml:space="preserve"> </v>
      </c>
      <c r="G50" s="172" t="str">
        <f t="shared" si="43"/>
        <v xml:space="preserve">  </v>
      </c>
      <c r="H50" s="31" t="b">
        <f t="shared" si="35"/>
        <v>1</v>
      </c>
      <c r="I50" s="31" t="b">
        <f t="shared" si="36"/>
        <v>1</v>
      </c>
      <c r="J50" s="31" t="b">
        <f t="shared" si="37"/>
        <v>1</v>
      </c>
      <c r="K50" s="31" t="b">
        <f t="shared" si="38"/>
        <v>1</v>
      </c>
      <c r="L50" s="31" t="b">
        <f t="shared" si="39"/>
        <v>1</v>
      </c>
      <c r="M50" s="31" t="b">
        <f t="shared" si="40"/>
        <v>0</v>
      </c>
    </row>
    <row r="51" spans="1:13" s="30" customFormat="1" ht="22.5" customHeight="1">
      <c r="A51" s="87" t="s">
        <v>166</v>
      </c>
      <c r="B51" s="232" t="s">
        <v>10</v>
      </c>
      <c r="C51" s="352">
        <v>0</v>
      </c>
      <c r="D51" s="352">
        <v>0</v>
      </c>
      <c r="E51" s="170" t="str">
        <f t="shared" si="41"/>
        <v xml:space="preserve"> </v>
      </c>
      <c r="F51" s="171" t="str">
        <f t="shared" si="42"/>
        <v xml:space="preserve"> </v>
      </c>
      <c r="G51" s="172" t="str">
        <f t="shared" si="43"/>
        <v xml:space="preserve">  </v>
      </c>
      <c r="H51" s="31" t="b">
        <f t="shared" si="35"/>
        <v>1</v>
      </c>
      <c r="I51" s="31" t="b">
        <f t="shared" si="36"/>
        <v>1</v>
      </c>
      <c r="J51" s="31" t="b">
        <f t="shared" si="37"/>
        <v>1</v>
      </c>
      <c r="K51" s="31" t="b">
        <f t="shared" si="38"/>
        <v>1</v>
      </c>
      <c r="L51" s="31" t="b">
        <f t="shared" si="39"/>
        <v>1</v>
      </c>
      <c r="M51" s="31" t="b">
        <f t="shared" si="40"/>
        <v>0</v>
      </c>
    </row>
    <row r="52" spans="1:13" s="30" customFormat="1" ht="59.25" customHeight="1">
      <c r="A52" s="87" t="s">
        <v>101</v>
      </c>
      <c r="B52" s="90" t="s">
        <v>543</v>
      </c>
      <c r="C52" s="352">
        <v>0</v>
      </c>
      <c r="D52" s="352">
        <v>0</v>
      </c>
      <c r="E52" s="170" t="str">
        <f t="shared" si="41"/>
        <v xml:space="preserve"> </v>
      </c>
      <c r="F52" s="171" t="str">
        <f t="shared" si="42"/>
        <v xml:space="preserve"> </v>
      </c>
      <c r="G52" s="172" t="str">
        <f t="shared" si="43"/>
        <v xml:space="preserve">  </v>
      </c>
      <c r="H52" s="31" t="b">
        <f t="shared" si="35"/>
        <v>1</v>
      </c>
      <c r="I52" s="31" t="b">
        <f t="shared" si="36"/>
        <v>1</v>
      </c>
      <c r="J52" s="31" t="b">
        <f t="shared" si="37"/>
        <v>1</v>
      </c>
      <c r="K52" s="31" t="b">
        <f t="shared" si="38"/>
        <v>1</v>
      </c>
      <c r="L52" s="31" t="b">
        <f t="shared" si="39"/>
        <v>1</v>
      </c>
      <c r="M52" s="31" t="b">
        <f t="shared" si="40"/>
        <v>0</v>
      </c>
    </row>
    <row r="53" spans="1:13" s="30" customFormat="1" ht="21.75" customHeight="1">
      <c r="A53" s="138" t="s">
        <v>246</v>
      </c>
      <c r="B53" s="139" t="s">
        <v>11</v>
      </c>
      <c r="C53" s="352">
        <v>0</v>
      </c>
      <c r="D53" s="352">
        <v>0</v>
      </c>
      <c r="E53" s="170" t="str">
        <f t="shared" si="41"/>
        <v xml:space="preserve"> </v>
      </c>
      <c r="F53" s="171" t="str">
        <f t="shared" si="42"/>
        <v xml:space="preserve"> </v>
      </c>
      <c r="G53" s="172" t="str">
        <f t="shared" si="43"/>
        <v xml:space="preserve">  </v>
      </c>
      <c r="H53" s="31" t="b">
        <f t="shared" si="35"/>
        <v>1</v>
      </c>
      <c r="I53" s="31" t="b">
        <f t="shared" si="36"/>
        <v>1</v>
      </c>
      <c r="J53" s="31" t="b">
        <f t="shared" si="37"/>
        <v>1</v>
      </c>
      <c r="K53" s="31" t="b">
        <f t="shared" si="38"/>
        <v>1</v>
      </c>
      <c r="L53" s="31" t="b">
        <f t="shared" si="39"/>
        <v>1</v>
      </c>
      <c r="M53" s="31" t="b">
        <f t="shared" si="40"/>
        <v>0</v>
      </c>
    </row>
    <row r="54" spans="1:13" s="30" customFormat="1" ht="24" customHeight="1">
      <c r="A54" s="138" t="s">
        <v>167</v>
      </c>
      <c r="B54" s="233" t="s">
        <v>12</v>
      </c>
      <c r="C54" s="352">
        <v>0</v>
      </c>
      <c r="D54" s="352">
        <v>0</v>
      </c>
      <c r="E54" s="170" t="str">
        <f t="shared" si="41"/>
        <v xml:space="preserve"> </v>
      </c>
      <c r="F54" s="171" t="str">
        <f t="shared" si="42"/>
        <v xml:space="preserve"> </v>
      </c>
      <c r="G54" s="172" t="str">
        <f t="shared" si="43"/>
        <v xml:space="preserve">  </v>
      </c>
      <c r="H54" s="31" t="b">
        <f t="shared" si="35"/>
        <v>1</v>
      </c>
      <c r="I54" s="31" t="b">
        <f t="shared" si="36"/>
        <v>1</v>
      </c>
      <c r="J54" s="31" t="b">
        <f t="shared" si="37"/>
        <v>1</v>
      </c>
      <c r="K54" s="31" t="b">
        <f t="shared" si="38"/>
        <v>1</v>
      </c>
      <c r="L54" s="31" t="b">
        <f t="shared" si="39"/>
        <v>1</v>
      </c>
      <c r="M54" s="31" t="b">
        <f t="shared" si="40"/>
        <v>0</v>
      </c>
    </row>
    <row r="55" spans="1:13" s="30" customFormat="1" ht="30.75" customHeight="1">
      <c r="A55" s="87" t="s">
        <v>14</v>
      </c>
      <c r="B55" s="90" t="s">
        <v>13</v>
      </c>
      <c r="C55" s="352">
        <v>0</v>
      </c>
      <c r="D55" s="352">
        <v>0</v>
      </c>
      <c r="E55" s="170" t="str">
        <f t="shared" si="41"/>
        <v xml:space="preserve"> </v>
      </c>
      <c r="F55" s="171" t="str">
        <f t="shared" si="42"/>
        <v xml:space="preserve"> </v>
      </c>
      <c r="G55" s="172" t="str">
        <f t="shared" si="43"/>
        <v xml:space="preserve">  </v>
      </c>
      <c r="H55" s="31" t="b">
        <f t="shared" si="35"/>
        <v>1</v>
      </c>
      <c r="I55" s="31" t="b">
        <f t="shared" si="36"/>
        <v>1</v>
      </c>
      <c r="J55" s="31" t="b">
        <f t="shared" si="37"/>
        <v>1</v>
      </c>
      <c r="K55" s="31" t="b">
        <f t="shared" si="38"/>
        <v>1</v>
      </c>
      <c r="L55" s="31" t="b">
        <f t="shared" si="39"/>
        <v>1</v>
      </c>
      <c r="M55" s="31" t="b">
        <f t="shared" si="40"/>
        <v>0</v>
      </c>
    </row>
    <row r="56" spans="1:13" s="30" customFormat="1" ht="29.25" customHeight="1">
      <c r="A56" s="138" t="s">
        <v>251</v>
      </c>
      <c r="B56" s="233" t="s">
        <v>15</v>
      </c>
      <c r="C56" s="352">
        <v>0</v>
      </c>
      <c r="D56" s="352">
        <v>0</v>
      </c>
      <c r="E56" s="170" t="str">
        <f t="shared" si="41"/>
        <v xml:space="preserve"> </v>
      </c>
      <c r="F56" s="171" t="str">
        <f t="shared" si="42"/>
        <v xml:space="preserve"> </v>
      </c>
      <c r="G56" s="172" t="str">
        <f t="shared" si="43"/>
        <v xml:space="preserve">  </v>
      </c>
      <c r="H56" s="31" t="b">
        <f t="shared" si="35"/>
        <v>1</v>
      </c>
      <c r="I56" s="31" t="b">
        <f t="shared" si="36"/>
        <v>1</v>
      </c>
      <c r="J56" s="31" t="b">
        <f t="shared" si="37"/>
        <v>1</v>
      </c>
      <c r="K56" s="31" t="b">
        <f t="shared" si="38"/>
        <v>1</v>
      </c>
      <c r="L56" s="31" t="b">
        <f t="shared" si="39"/>
        <v>1</v>
      </c>
      <c r="M56" s="31" t="b">
        <f t="shared" si="40"/>
        <v>0</v>
      </c>
    </row>
    <row r="57" spans="1:13" s="30" customFormat="1" ht="48" customHeight="1">
      <c r="A57" s="234" t="s">
        <v>96</v>
      </c>
      <c r="B57" s="140" t="s">
        <v>104</v>
      </c>
      <c r="C57" s="352">
        <v>0</v>
      </c>
      <c r="D57" s="352">
        <v>0</v>
      </c>
      <c r="E57" s="170" t="str">
        <f t="shared" si="41"/>
        <v xml:space="preserve"> </v>
      </c>
      <c r="F57" s="171" t="str">
        <f t="shared" si="42"/>
        <v xml:space="preserve"> </v>
      </c>
      <c r="G57" s="172" t="str">
        <f t="shared" si="43"/>
        <v xml:space="preserve">  </v>
      </c>
      <c r="H57" s="31" t="b">
        <f t="shared" si="35"/>
        <v>1</v>
      </c>
      <c r="I57" s="31" t="b">
        <f t="shared" si="36"/>
        <v>1</v>
      </c>
      <c r="J57" s="31" t="b">
        <f t="shared" si="37"/>
        <v>1</v>
      </c>
      <c r="K57" s="31" t="b">
        <f t="shared" si="38"/>
        <v>1</v>
      </c>
      <c r="L57" s="31" t="b">
        <f t="shared" si="39"/>
        <v>1</v>
      </c>
      <c r="M57" s="31" t="b">
        <f t="shared" si="40"/>
        <v>0</v>
      </c>
    </row>
    <row r="58" spans="1:13" s="30" customFormat="1" ht="51.75" customHeight="1">
      <c r="A58" s="120" t="s">
        <v>261</v>
      </c>
      <c r="B58" s="140" t="s">
        <v>105</v>
      </c>
      <c r="C58" s="352">
        <v>0</v>
      </c>
      <c r="D58" s="352">
        <v>0</v>
      </c>
      <c r="E58" s="170" t="str">
        <f t="shared" si="41"/>
        <v xml:space="preserve"> </v>
      </c>
      <c r="F58" s="171" t="str">
        <f t="shared" si="42"/>
        <v xml:space="preserve"> </v>
      </c>
      <c r="G58" s="172" t="str">
        <f t="shared" si="43"/>
        <v xml:space="preserve">  </v>
      </c>
      <c r="H58" s="31" t="b">
        <f>AND(C58=0,D58=0)</f>
        <v>1</v>
      </c>
      <c r="I58" s="31" t="b">
        <f>AND(D58=0)</f>
        <v>1</v>
      </c>
      <c r="J58" s="31" t="b">
        <f>OR(F58&gt;1000,F58&lt;-1000)</f>
        <v>1</v>
      </c>
      <c r="K58" s="31" t="b">
        <f>OR(E58&gt;10%,E58&lt;-10%)</f>
        <v>1</v>
      </c>
      <c r="L58" s="31" t="b">
        <f>AND(J58=TRUE,K58=TRUE)</f>
        <v>1</v>
      </c>
      <c r="M58" s="31" t="b">
        <f>AND(H58=FALSE,L58=TRUE)</f>
        <v>0</v>
      </c>
    </row>
    <row r="59" spans="1:13" s="30" customFormat="1" ht="34.5" customHeight="1">
      <c r="A59" s="234" t="s">
        <v>317</v>
      </c>
      <c r="B59" s="140" t="s">
        <v>318</v>
      </c>
      <c r="C59" s="352">
        <v>0</v>
      </c>
      <c r="D59" s="352">
        <v>0</v>
      </c>
      <c r="E59" s="170" t="str">
        <f t="shared" si="41"/>
        <v xml:space="preserve"> </v>
      </c>
      <c r="F59" s="171" t="str">
        <f t="shared" si="42"/>
        <v xml:space="preserve"> </v>
      </c>
      <c r="G59" s="172" t="str">
        <f t="shared" si="43"/>
        <v xml:space="preserve">  </v>
      </c>
      <c r="H59" s="31" t="b">
        <f>AND(C59=0,D59=0)</f>
        <v>1</v>
      </c>
      <c r="I59" s="31" t="b">
        <f>AND(D59=0)</f>
        <v>1</v>
      </c>
      <c r="J59" s="31" t="b">
        <f>OR(F59&gt;1000,F59&lt;-1000)</f>
        <v>1</v>
      </c>
      <c r="K59" s="31" t="b">
        <f>OR(E59&gt;10%,E59&lt;-10%)</f>
        <v>1</v>
      </c>
      <c r="L59" s="31" t="b">
        <f>AND(J59=TRUE,K59=TRUE)</f>
        <v>1</v>
      </c>
      <c r="M59" s="31" t="b">
        <f>AND(H59=FALSE,L59=TRUE)</f>
        <v>0</v>
      </c>
    </row>
    <row r="60" spans="1:13" s="30" customFormat="1" ht="22.5" customHeight="1">
      <c r="A60" s="141" t="s">
        <v>209</v>
      </c>
      <c r="B60" s="140" t="s">
        <v>97</v>
      </c>
      <c r="C60" s="352">
        <v>0</v>
      </c>
      <c r="D60" s="352">
        <v>0</v>
      </c>
      <c r="E60" s="170" t="str">
        <f t="shared" si="41"/>
        <v xml:space="preserve"> </v>
      </c>
      <c r="F60" s="171" t="str">
        <f t="shared" si="42"/>
        <v xml:space="preserve"> </v>
      </c>
      <c r="G60" s="172" t="str">
        <f t="shared" si="43"/>
        <v xml:space="preserve">  </v>
      </c>
      <c r="H60" s="31" t="b">
        <f t="shared" si="35"/>
        <v>1</v>
      </c>
      <c r="I60" s="31" t="b">
        <f t="shared" si="36"/>
        <v>1</v>
      </c>
      <c r="J60" s="31" t="b">
        <f t="shared" si="37"/>
        <v>1</v>
      </c>
      <c r="K60" s="31" t="b">
        <f t="shared" si="38"/>
        <v>1</v>
      </c>
      <c r="L60" s="31" t="b">
        <f t="shared" si="39"/>
        <v>1</v>
      </c>
      <c r="M60" s="31" t="b">
        <f t="shared" si="40"/>
        <v>0</v>
      </c>
    </row>
    <row r="61" spans="1:13" s="30" customFormat="1" ht="22.5" customHeight="1">
      <c r="A61" s="238" t="s">
        <v>320</v>
      </c>
      <c r="B61" s="139" t="s">
        <v>319</v>
      </c>
      <c r="C61" s="352">
        <v>0</v>
      </c>
      <c r="D61" s="352">
        <v>0</v>
      </c>
      <c r="E61" s="170" t="str">
        <f t="shared" si="41"/>
        <v xml:space="preserve"> </v>
      </c>
      <c r="F61" s="171" t="str">
        <f t="shared" si="42"/>
        <v xml:space="preserve"> </v>
      </c>
      <c r="G61" s="172" t="str">
        <f t="shared" si="43"/>
        <v xml:space="preserve">  </v>
      </c>
      <c r="H61" s="31" t="b">
        <f>AND(C61=0,D61=0)</f>
        <v>1</v>
      </c>
      <c r="I61" s="31" t="b">
        <f>AND(D61=0)</f>
        <v>1</v>
      </c>
      <c r="J61" s="31" t="b">
        <f>OR(F61&gt;1000,F61&lt;-1000)</f>
        <v>1</v>
      </c>
      <c r="K61" s="31" t="b">
        <f>OR(E61&gt;10%,E61&lt;-10%)</f>
        <v>1</v>
      </c>
      <c r="L61" s="31" t="b">
        <f>AND(J61=TRUE,K61=TRUE)</f>
        <v>1</v>
      </c>
      <c r="M61" s="31" t="b">
        <f>AND(H61=FALSE,L61=TRUE)</f>
        <v>0</v>
      </c>
    </row>
    <row r="62" spans="1:13" s="30" customFormat="1" ht="22.5" customHeight="1">
      <c r="A62" s="87" t="s">
        <v>210</v>
      </c>
      <c r="B62" s="232" t="s">
        <v>17</v>
      </c>
      <c r="C62" s="352">
        <v>0</v>
      </c>
      <c r="D62" s="352">
        <v>0</v>
      </c>
      <c r="E62" s="170" t="str">
        <f t="shared" si="41"/>
        <v xml:space="preserve"> </v>
      </c>
      <c r="F62" s="171" t="str">
        <f t="shared" si="42"/>
        <v xml:space="preserve"> </v>
      </c>
      <c r="G62" s="172" t="str">
        <f t="shared" si="43"/>
        <v xml:space="preserve">  </v>
      </c>
      <c r="H62" s="31" t="b">
        <f>AND(C62=0,D62=0)</f>
        <v>1</v>
      </c>
      <c r="I62" s="31" t="b">
        <f>AND(D62=0)</f>
        <v>1</v>
      </c>
      <c r="J62" s="31" t="b">
        <f>OR(F62&gt;1000,F62&lt;-1000)</f>
        <v>1</v>
      </c>
      <c r="K62" s="31" t="b">
        <f>OR(E62&gt;10%,E62&lt;-10%)</f>
        <v>1</v>
      </c>
      <c r="L62" s="31" t="b">
        <f>AND(J62=TRUE,K62=TRUE)</f>
        <v>1</v>
      </c>
      <c r="M62" s="31" t="b">
        <f>AND(H62=FALSE,L62=TRUE)</f>
        <v>0</v>
      </c>
    </row>
    <row r="63" spans="1:13" s="30" customFormat="1" ht="29.25" customHeight="1">
      <c r="A63" s="87" t="s">
        <v>222</v>
      </c>
      <c r="B63" s="232" t="s">
        <v>16</v>
      </c>
      <c r="C63" s="352">
        <v>0</v>
      </c>
      <c r="D63" s="352">
        <v>0</v>
      </c>
      <c r="E63" s="170" t="str">
        <f t="shared" si="41"/>
        <v xml:space="preserve"> </v>
      </c>
      <c r="F63" s="171" t="str">
        <f t="shared" si="42"/>
        <v xml:space="preserve"> </v>
      </c>
      <c r="G63" s="172" t="str">
        <f t="shared" si="43"/>
        <v xml:space="preserve">  </v>
      </c>
      <c r="H63" s="31" t="b">
        <f t="shared" si="35"/>
        <v>1</v>
      </c>
      <c r="I63" s="31" t="b">
        <f t="shared" si="36"/>
        <v>1</v>
      </c>
      <c r="J63" s="31" t="b">
        <f t="shared" si="37"/>
        <v>1</v>
      </c>
      <c r="K63" s="31" t="b">
        <f t="shared" si="38"/>
        <v>1</v>
      </c>
      <c r="L63" s="31" t="b">
        <f t="shared" si="39"/>
        <v>1</v>
      </c>
      <c r="M63" s="31" t="b">
        <f t="shared" si="40"/>
        <v>0</v>
      </c>
    </row>
    <row r="64" spans="1:13" s="30" customFormat="1" ht="21.75" customHeight="1">
      <c r="A64" s="87" t="s">
        <v>206</v>
      </c>
      <c r="B64" s="246" t="s">
        <v>98</v>
      </c>
      <c r="C64" s="352">
        <v>0</v>
      </c>
      <c r="D64" s="352">
        <v>0</v>
      </c>
      <c r="E64" s="170" t="str">
        <f t="shared" si="41"/>
        <v xml:space="preserve"> </v>
      </c>
      <c r="F64" s="171" t="str">
        <f t="shared" si="42"/>
        <v xml:space="preserve"> </v>
      </c>
      <c r="G64" s="172" t="str">
        <f t="shared" si="43"/>
        <v xml:space="preserve">  </v>
      </c>
      <c r="H64" s="31" t="b">
        <f t="shared" si="35"/>
        <v>1</v>
      </c>
      <c r="I64" s="31" t="b">
        <f t="shared" si="36"/>
        <v>1</v>
      </c>
      <c r="J64" s="31" t="b">
        <f t="shared" si="37"/>
        <v>1</v>
      </c>
      <c r="K64" s="31" t="b">
        <f t="shared" si="38"/>
        <v>1</v>
      </c>
      <c r="L64" s="31" t="b">
        <f t="shared" si="39"/>
        <v>1</v>
      </c>
      <c r="M64" s="31" t="b">
        <f t="shared" si="40"/>
        <v>0</v>
      </c>
    </row>
    <row r="65" spans="1:15" s="30" customFormat="1" ht="37.5" customHeight="1">
      <c r="A65" s="120" t="s">
        <v>261</v>
      </c>
      <c r="B65" s="84" t="s">
        <v>106</v>
      </c>
      <c r="C65" s="352">
        <v>0</v>
      </c>
      <c r="D65" s="352">
        <v>0</v>
      </c>
      <c r="E65" s="170" t="str">
        <f t="shared" si="41"/>
        <v xml:space="preserve"> </v>
      </c>
      <c r="F65" s="171" t="str">
        <f t="shared" si="42"/>
        <v xml:space="preserve"> </v>
      </c>
      <c r="G65" s="172" t="str">
        <f t="shared" si="43"/>
        <v xml:space="preserve">  </v>
      </c>
      <c r="H65" s="31" t="b">
        <f t="shared" si="35"/>
        <v>1</v>
      </c>
      <c r="I65" s="31" t="b">
        <f t="shared" si="36"/>
        <v>1</v>
      </c>
      <c r="J65" s="31" t="b">
        <f t="shared" si="37"/>
        <v>1</v>
      </c>
      <c r="K65" s="31" t="b">
        <f t="shared" si="38"/>
        <v>1</v>
      </c>
      <c r="L65" s="31" t="b">
        <f t="shared" si="39"/>
        <v>1</v>
      </c>
      <c r="M65" s="31" t="b">
        <f t="shared" si="40"/>
        <v>0</v>
      </c>
    </row>
    <row r="66" spans="1:15" s="30" customFormat="1" ht="23.25" customHeight="1">
      <c r="A66" s="159"/>
      <c r="B66" s="152" t="s">
        <v>252</v>
      </c>
      <c r="C66" s="158">
        <f>SUM(C45:C65)</f>
        <v>0</v>
      </c>
      <c r="D66" s="158">
        <f>SUM(D45:D65)</f>
        <v>0</v>
      </c>
      <c r="E66" s="155" t="str">
        <f>IF(H66=TRUE," ",IF(D66=0," ",(C66-D66)/D66))</f>
        <v xml:space="preserve"> </v>
      </c>
      <c r="F66" s="156" t="str">
        <f>IF(H66=TRUE," ",IF(D66=0," ",(C66-D66)))</f>
        <v xml:space="preserve"> </v>
      </c>
      <c r="G66" s="157"/>
    </row>
    <row r="67" spans="1:15" s="30" customFormat="1" ht="23.25" customHeight="1">
      <c r="A67" s="159"/>
      <c r="B67" s="152" t="s">
        <v>125</v>
      </c>
      <c r="C67" s="158">
        <f>-'Capital Expenditure'!C24</f>
        <v>0</v>
      </c>
      <c r="D67" s="158">
        <f>-'Capital Expenditure'!D24</f>
        <v>0</v>
      </c>
      <c r="E67" s="155" t="str">
        <f>IF(H67=TRUE," ",IF(D67=0," ",(C67-D67)/D67))</f>
        <v xml:space="preserve"> </v>
      </c>
      <c r="F67" s="156" t="str">
        <f>IF(H67=TRUE," ",IF(D67=0," ",(C67-D67)))</f>
        <v xml:space="preserve"> </v>
      </c>
      <c r="G67" s="179" t="str">
        <f>IF(M67=TRUE,"Please explain the variance","  ")</f>
        <v xml:space="preserve">  </v>
      </c>
      <c r="H67" s="31" t="b">
        <f>AND(C67=0,D67=0)</f>
        <v>1</v>
      </c>
      <c r="I67" s="31" t="b">
        <f>AND(D67=0)</f>
        <v>1</v>
      </c>
      <c r="J67" s="31" t="b">
        <f>OR(F67&gt;1000,F67&lt;-1000)</f>
        <v>1</v>
      </c>
      <c r="K67" s="31" t="b">
        <f>OR(E67&gt;10%,E67&lt;-10%)</f>
        <v>1</v>
      </c>
      <c r="L67" s="31" t="b">
        <f>AND(J67=TRUE,K67=TRUE)</f>
        <v>1</v>
      </c>
      <c r="M67" s="31" t="b">
        <f>AND(H67=FALSE,L67=TRUE)</f>
        <v>0</v>
      </c>
    </row>
    <row r="68" spans="1:15" ht="24" customHeight="1">
      <c r="A68" s="88"/>
      <c r="B68" s="79" t="s">
        <v>218</v>
      </c>
      <c r="C68" s="177">
        <f>C67+C66+C43+C36+C27</f>
        <v>0</v>
      </c>
      <c r="D68" s="177">
        <f>D67+D66+D43+D36+D27</f>
        <v>0</v>
      </c>
      <c r="E68" s="602"/>
      <c r="F68" s="603"/>
      <c r="G68" s="604"/>
    </row>
    <row r="69" spans="1:15" ht="37.5" customHeight="1">
      <c r="A69" s="88"/>
      <c r="B69" s="79" t="s">
        <v>30</v>
      </c>
      <c r="C69" s="177">
        <f>C14-C68</f>
        <v>0</v>
      </c>
      <c r="D69" s="177">
        <f>D14-D68</f>
        <v>0</v>
      </c>
      <c r="E69" s="596"/>
      <c r="F69" s="597"/>
      <c r="G69" s="598"/>
    </row>
    <row r="70" spans="1:15" ht="16.5" customHeight="1">
      <c r="A70" s="594" t="s">
        <v>78</v>
      </c>
      <c r="B70" s="595"/>
      <c r="C70" s="595"/>
      <c r="D70" s="595"/>
      <c r="E70" s="595"/>
      <c r="F70" s="595"/>
      <c r="G70" s="521"/>
    </row>
    <row r="71" spans="1:15" ht="52.5" customHeight="1">
      <c r="A71" s="236"/>
      <c r="B71" s="173" t="s">
        <v>121</v>
      </c>
      <c r="C71" s="352">
        <v>0</v>
      </c>
      <c r="D71" s="352">
        <v>0</v>
      </c>
      <c r="E71" s="170" t="str">
        <f>IF(H71=TRUE," ",IF(I71=TRUE,"New",(C71-D71)/D71))</f>
        <v xml:space="preserve"> </v>
      </c>
      <c r="F71" s="171" t="str">
        <f>IF(H71=TRUE," ",IF(I71=TRUE,(C71),(C71-D71)))</f>
        <v xml:space="preserve"> </v>
      </c>
      <c r="G71" s="172" t="str">
        <f>IF(M71=TRUE,"Please explain the variance","  ")</f>
        <v xml:space="preserve">  </v>
      </c>
      <c r="H71" s="31" t="b">
        <f t="shared" ref="H71:H77" si="44">AND(C71=0,D71=0)</f>
        <v>1</v>
      </c>
      <c r="I71" s="31" t="b">
        <f t="shared" ref="I71:I77" si="45">AND(D71=0)</f>
        <v>1</v>
      </c>
      <c r="J71" s="31" t="b">
        <f t="shared" ref="J71:J77" si="46">OR(F71&gt;1000,F71&lt;-1000)</f>
        <v>1</v>
      </c>
      <c r="K71" s="31" t="b">
        <f t="shared" ref="K71:K77" si="47">OR(E71&gt;10%,E71&lt;-10%)</f>
        <v>1</v>
      </c>
      <c r="L71" s="31" t="b">
        <f t="shared" ref="L71:L77" si="48">AND(J71=TRUE,K71=TRUE)</f>
        <v>1</v>
      </c>
      <c r="M71" s="31" t="b">
        <f t="shared" ref="M71:M77" si="49">AND(H71=FALSE,L71=TRUE)</f>
        <v>0</v>
      </c>
      <c r="O71" s="30"/>
    </row>
    <row r="72" spans="1:15" ht="54.75" customHeight="1">
      <c r="A72" s="236"/>
      <c r="B72" s="173" t="s">
        <v>122</v>
      </c>
      <c r="C72" s="352">
        <v>0</v>
      </c>
      <c r="D72" s="352">
        <v>0</v>
      </c>
      <c r="E72" s="170" t="str">
        <f>IF(H72=TRUE," ",IF(I72=TRUE,"New",(C72-D72)/D72))</f>
        <v xml:space="preserve"> </v>
      </c>
      <c r="F72" s="171" t="str">
        <f>IF(H72=TRUE," ",IF(I72=TRUE,(C72),(C72-D72)))</f>
        <v xml:space="preserve"> </v>
      </c>
      <c r="G72" s="172" t="str">
        <f>IF(M72=TRUE,"Please explain the variance","  ")</f>
        <v xml:space="preserve">  </v>
      </c>
      <c r="H72" s="31" t="b">
        <f t="shared" si="44"/>
        <v>1</v>
      </c>
      <c r="I72" s="31" t="b">
        <f t="shared" si="45"/>
        <v>1</v>
      </c>
      <c r="J72" s="31" t="b">
        <f t="shared" si="46"/>
        <v>1</v>
      </c>
      <c r="K72" s="31" t="b">
        <f t="shared" si="47"/>
        <v>1</v>
      </c>
      <c r="L72" s="31" t="b">
        <f t="shared" si="48"/>
        <v>1</v>
      </c>
      <c r="M72" s="31" t="b">
        <f t="shared" si="49"/>
        <v>0</v>
      </c>
      <c r="O72" s="30"/>
    </row>
    <row r="73" spans="1:15" ht="40.5" customHeight="1">
      <c r="A73" s="237"/>
      <c r="B73" s="79" t="s">
        <v>31</v>
      </c>
      <c r="C73" s="235">
        <f>C69+C71-C72</f>
        <v>0</v>
      </c>
      <c r="D73" s="235">
        <f>D69+D71-D72</f>
        <v>0</v>
      </c>
      <c r="E73" s="174"/>
      <c r="F73" s="175"/>
      <c r="G73" s="176"/>
      <c r="H73" s="31" t="b">
        <f t="shared" si="44"/>
        <v>1</v>
      </c>
      <c r="I73" s="31" t="b">
        <f t="shared" si="45"/>
        <v>1</v>
      </c>
      <c r="J73" s="31" t="b">
        <f t="shared" si="46"/>
        <v>0</v>
      </c>
      <c r="K73" s="31" t="b">
        <f t="shared" si="47"/>
        <v>0</v>
      </c>
      <c r="L73" s="31" t="b">
        <f t="shared" si="48"/>
        <v>0</v>
      </c>
      <c r="M73" s="31" t="b">
        <f t="shared" si="49"/>
        <v>0</v>
      </c>
    </row>
    <row r="74" spans="1:15" s="248" customFormat="1" ht="23.25" customHeight="1">
      <c r="A74" s="551" t="s">
        <v>333</v>
      </c>
      <c r="B74" s="552"/>
      <c r="C74" s="552"/>
      <c r="D74" s="552"/>
      <c r="E74" s="552"/>
      <c r="F74" s="552"/>
      <c r="G74" s="553"/>
      <c r="H74" s="247" t="b">
        <f t="shared" si="44"/>
        <v>1</v>
      </c>
      <c r="I74" s="247" t="b">
        <f t="shared" si="45"/>
        <v>1</v>
      </c>
      <c r="J74" s="247" t="b">
        <f t="shared" si="46"/>
        <v>0</v>
      </c>
      <c r="K74" s="247" t="b">
        <f t="shared" si="47"/>
        <v>0</v>
      </c>
      <c r="L74" s="247" t="b">
        <f t="shared" si="48"/>
        <v>0</v>
      </c>
      <c r="M74" s="247" t="b">
        <f t="shared" si="49"/>
        <v>0</v>
      </c>
    </row>
    <row r="75" spans="1:15" s="248" customFormat="1" ht="36" customHeight="1">
      <c r="A75" s="350" t="s">
        <v>22</v>
      </c>
      <c r="B75" s="351" t="s">
        <v>20</v>
      </c>
      <c r="C75" s="352">
        <v>0</v>
      </c>
      <c r="D75" s="352">
        <v>0</v>
      </c>
      <c r="E75" s="353" t="str">
        <f>IF(H75=TRUE," ",IF(I75=TRUE,"New",(C75-D75)/D75))</f>
        <v xml:space="preserve"> </v>
      </c>
      <c r="F75" s="354" t="str">
        <f>IF(H75=TRUE," ",IF(I75=TRUE,(C75),(C75-D75)))</f>
        <v xml:space="preserve"> </v>
      </c>
      <c r="G75" s="355" t="str">
        <f>IF(M75=TRUE,"Please explain the variance","  ")</f>
        <v xml:space="preserve">  </v>
      </c>
      <c r="H75" s="247" t="b">
        <f t="shared" si="44"/>
        <v>1</v>
      </c>
      <c r="I75" s="247" t="b">
        <f t="shared" si="45"/>
        <v>1</v>
      </c>
      <c r="J75" s="247" t="b">
        <f t="shared" si="46"/>
        <v>1</v>
      </c>
      <c r="K75" s="247" t="b">
        <f t="shared" si="47"/>
        <v>1</v>
      </c>
      <c r="L75" s="247" t="b">
        <f t="shared" si="48"/>
        <v>1</v>
      </c>
      <c r="M75" s="247" t="b">
        <f t="shared" si="49"/>
        <v>0</v>
      </c>
      <c r="O75" s="30"/>
    </row>
    <row r="76" spans="1:15" s="248" customFormat="1" ht="36" customHeight="1">
      <c r="A76" s="350" t="s">
        <v>23</v>
      </c>
      <c r="B76" s="351" t="s">
        <v>21</v>
      </c>
      <c r="C76" s="352">
        <v>0</v>
      </c>
      <c r="D76" s="352">
        <v>0</v>
      </c>
      <c r="E76" s="353" t="str">
        <f>IF(H76=TRUE," ",IF(I76=TRUE,"New",(C76-D76)/D76))</f>
        <v xml:space="preserve"> </v>
      </c>
      <c r="F76" s="354" t="str">
        <f>IF(H76=TRUE," ",IF(I76=TRUE,(C76),(C76-D76)))</f>
        <v xml:space="preserve"> </v>
      </c>
      <c r="G76" s="355" t="str">
        <f>IF(M76=TRUE,"Please explain the variance","  ")</f>
        <v xml:space="preserve">  </v>
      </c>
      <c r="H76" s="247" t="b">
        <f>AND(C76=0,D76=0)</f>
        <v>1</v>
      </c>
      <c r="I76" s="247" t="b">
        <f>AND(D76=0)</f>
        <v>1</v>
      </c>
      <c r="J76" s="247" t="b">
        <f>OR(F76&gt;1000,F76&lt;-1000)</f>
        <v>1</v>
      </c>
      <c r="K76" s="247" t="b">
        <f>OR(E76&gt;10%,E76&lt;-10%)</f>
        <v>1</v>
      </c>
      <c r="L76" s="247" t="b">
        <f>AND(J76=TRUE,K76=TRUE)</f>
        <v>1</v>
      </c>
      <c r="M76" s="247" t="b">
        <f>AND(H76=FALSE,L76=TRUE)</f>
        <v>0</v>
      </c>
      <c r="O76" s="30"/>
    </row>
    <row r="77" spans="1:15" s="248" customFormat="1" ht="45.75" customHeight="1">
      <c r="A77" s="350" t="s">
        <v>24</v>
      </c>
      <c r="B77" s="351" t="s">
        <v>87</v>
      </c>
      <c r="C77" s="352">
        <v>0</v>
      </c>
      <c r="D77" s="352">
        <v>0</v>
      </c>
      <c r="E77" s="353" t="str">
        <f>IF(H77=TRUE," ",IF(I77=TRUE,"New",(C77-D77)/D77))</f>
        <v xml:space="preserve"> </v>
      </c>
      <c r="F77" s="354" t="str">
        <f>IF(H77=TRUE," ",IF(I77=TRUE,(C77),(C77-D77)))</f>
        <v xml:space="preserve"> </v>
      </c>
      <c r="G77" s="355" t="str">
        <f>IF(M77=TRUE,"Please explain the variance","  ")</f>
        <v xml:space="preserve">  </v>
      </c>
      <c r="H77" s="247" t="b">
        <f t="shared" si="44"/>
        <v>1</v>
      </c>
      <c r="I77" s="247" t="b">
        <f t="shared" si="45"/>
        <v>1</v>
      </c>
      <c r="J77" s="247" t="b">
        <f t="shared" si="46"/>
        <v>1</v>
      </c>
      <c r="K77" s="247" t="b">
        <f t="shared" si="47"/>
        <v>1</v>
      </c>
      <c r="L77" s="247" t="b">
        <f t="shared" si="48"/>
        <v>1</v>
      </c>
      <c r="M77" s="247" t="b">
        <f t="shared" si="49"/>
        <v>0</v>
      </c>
      <c r="O77" s="30"/>
    </row>
    <row r="78" spans="1:15" s="248" customFormat="1" ht="39" customHeight="1">
      <c r="A78" s="350" t="s">
        <v>86</v>
      </c>
      <c r="B78" s="351" t="s">
        <v>656</v>
      </c>
      <c r="C78" s="352">
        <v>0</v>
      </c>
      <c r="D78" s="352">
        <v>0</v>
      </c>
      <c r="E78" s="353" t="str">
        <f>IF(H78=TRUE," ",IF(I78=TRUE,"New",(C78-D78)/D78))</f>
        <v xml:space="preserve"> </v>
      </c>
      <c r="F78" s="354" t="str">
        <f>IF(H78=TRUE," ",IF(I78=TRUE,(C78),(C78-D78)))</f>
        <v xml:space="preserve"> </v>
      </c>
      <c r="G78" s="355" t="str">
        <f>IF(M78=TRUE,"Please explain the variance","  ")</f>
        <v xml:space="preserve">  </v>
      </c>
      <c r="H78" s="247" t="b">
        <f>AND(C78=0,D78=0)</f>
        <v>1</v>
      </c>
      <c r="I78" s="247" t="b">
        <f>AND(D78=0)</f>
        <v>1</v>
      </c>
      <c r="J78" s="247" t="b">
        <f>OR(F78&gt;1000,F78&lt;-1000)</f>
        <v>1</v>
      </c>
      <c r="K78" s="247" t="b">
        <f>OR(E78&gt;10%,E78&lt;-10%)</f>
        <v>1</v>
      </c>
      <c r="L78" s="247" t="b">
        <f>AND(J78=TRUE,K78=TRUE)</f>
        <v>1</v>
      </c>
      <c r="M78" s="247" t="b">
        <f>AND(H78=FALSE,L78=TRUE)</f>
        <v>0</v>
      </c>
      <c r="O78" s="30"/>
    </row>
    <row r="79" spans="1:15" s="248" customFormat="1" ht="34.9" customHeight="1">
      <c r="A79" s="408"/>
      <c r="B79" s="356" t="s">
        <v>32</v>
      </c>
      <c r="C79" s="420">
        <f>SUM(C75:C78)</f>
        <v>0</v>
      </c>
      <c r="D79" s="420">
        <f>SUM(D75:D78)</f>
        <v>0</v>
      </c>
      <c r="E79" s="353"/>
      <c r="F79" s="421"/>
      <c r="G79" s="355"/>
    </row>
    <row r="80" spans="1:15" s="248" customFormat="1" ht="11.45" customHeight="1">
      <c r="A80" s="414"/>
      <c r="B80" s="417"/>
      <c r="C80" s="415"/>
      <c r="D80" s="415"/>
      <c r="E80" s="418"/>
      <c r="F80" s="416"/>
      <c r="G80" s="419"/>
    </row>
    <row r="81" spans="1:14" s="248" customFormat="1" ht="23.45" customHeight="1">
      <c r="A81" s="411" t="s">
        <v>667</v>
      </c>
      <c r="B81" s="410"/>
      <c r="C81" s="412" t="str">
        <f>IF('Cover Sheet'!$E$12="","",'Cover Sheet'!$E$12)</f>
        <v/>
      </c>
      <c r="D81" s="412"/>
      <c r="E81" s="412"/>
      <c r="F81" s="412"/>
      <c r="G81" s="413"/>
    </row>
    <row r="82" spans="1:14" s="248" customFormat="1" ht="16.899999999999999" customHeight="1">
      <c r="A82" s="554" t="s">
        <v>671</v>
      </c>
      <c r="B82" s="555"/>
      <c r="C82" s="555"/>
      <c r="D82" s="555"/>
      <c r="E82" s="555"/>
      <c r="F82" s="555"/>
      <c r="G82" s="556"/>
    </row>
    <row r="83" spans="1:14" ht="28.9" customHeight="1">
      <c r="A83" s="557" t="s">
        <v>666</v>
      </c>
      <c r="B83" s="558"/>
      <c r="C83" s="409" t="s">
        <v>473</v>
      </c>
      <c r="D83" s="568" t="s">
        <v>664</v>
      </c>
      <c r="E83" s="568"/>
      <c r="F83" s="568"/>
      <c r="G83" s="568"/>
    </row>
    <row r="84" spans="1:14" ht="35.450000000000003" customHeight="1">
      <c r="A84" s="569" t="s">
        <v>669</v>
      </c>
      <c r="B84" s="570"/>
      <c r="C84" s="485">
        <v>0</v>
      </c>
      <c r="D84" s="559" t="s">
        <v>668</v>
      </c>
      <c r="E84" s="560"/>
      <c r="F84" s="560"/>
      <c r="G84" s="561"/>
    </row>
    <row r="85" spans="1:14" ht="35.450000000000003" customHeight="1">
      <c r="A85" s="569" t="s">
        <v>670</v>
      </c>
      <c r="B85" s="570"/>
      <c r="C85" s="486">
        <v>0</v>
      </c>
      <c r="D85" s="562"/>
      <c r="E85" s="563"/>
      <c r="F85" s="563"/>
      <c r="G85" s="564"/>
    </row>
    <row r="86" spans="1:14" ht="35.450000000000003" customHeight="1">
      <c r="A86" s="569" t="s">
        <v>672</v>
      </c>
      <c r="B86" s="570"/>
      <c r="C86" s="486">
        <v>0</v>
      </c>
      <c r="D86" s="562"/>
      <c r="E86" s="563"/>
      <c r="F86" s="563"/>
      <c r="G86" s="564"/>
    </row>
    <row r="87" spans="1:14" ht="35.450000000000003" customHeight="1">
      <c r="A87" s="571" t="s">
        <v>665</v>
      </c>
      <c r="B87" s="570"/>
      <c r="C87" s="487">
        <f>SUM(C84:C86)</f>
        <v>0</v>
      </c>
      <c r="D87" s="565"/>
      <c r="E87" s="566"/>
      <c r="F87" s="566"/>
      <c r="G87" s="567"/>
    </row>
    <row r="88" spans="1:14">
      <c r="A88" s="27"/>
      <c r="B88" s="27"/>
      <c r="C88" s="27"/>
      <c r="D88" s="27"/>
    </row>
    <row r="89" spans="1:14">
      <c r="A89" s="27"/>
      <c r="B89" s="27"/>
      <c r="C89" s="27"/>
      <c r="D89" s="27"/>
    </row>
    <row r="90" spans="1:14" ht="32.450000000000003" customHeight="1">
      <c r="C90" s="52"/>
      <c r="D90" s="52"/>
      <c r="E90" s="52"/>
      <c r="F90" s="52"/>
      <c r="G90" s="52"/>
      <c r="H90" s="52"/>
      <c r="I90" s="52"/>
      <c r="J90" s="52"/>
      <c r="K90" s="52"/>
      <c r="L90" s="52"/>
      <c r="M90" s="52"/>
      <c r="N90" s="52"/>
    </row>
    <row r="91" spans="1:14" ht="32.450000000000003" customHeight="1">
      <c r="C91" s="52"/>
      <c r="D91" s="52"/>
      <c r="E91" s="52"/>
      <c r="F91" s="52"/>
      <c r="G91" s="52"/>
      <c r="H91" s="52"/>
      <c r="I91" s="52"/>
      <c r="J91" s="52"/>
      <c r="K91" s="52"/>
      <c r="L91" s="52"/>
      <c r="M91" s="52"/>
      <c r="N91" s="52"/>
    </row>
    <row r="92" spans="1:14">
      <c r="C92" s="52"/>
      <c r="D92" s="52"/>
      <c r="E92" s="52"/>
      <c r="F92" s="52"/>
      <c r="G92" s="52"/>
      <c r="H92" s="52"/>
      <c r="I92" s="52"/>
      <c r="J92" s="52"/>
      <c r="K92" s="52"/>
      <c r="L92" s="52"/>
      <c r="M92" s="52"/>
      <c r="N92" s="52"/>
    </row>
    <row r="93" spans="1:14">
      <c r="C93" s="52"/>
      <c r="D93" s="52"/>
      <c r="E93" s="52"/>
      <c r="F93" s="52"/>
      <c r="G93" s="52"/>
      <c r="H93" s="52"/>
      <c r="I93" s="52"/>
      <c r="J93" s="52"/>
      <c r="K93" s="52"/>
      <c r="L93" s="52"/>
      <c r="M93" s="52"/>
      <c r="N93" s="52"/>
    </row>
    <row r="94" spans="1:14">
      <c r="C94" s="52"/>
      <c r="D94" s="52"/>
      <c r="E94" s="52"/>
      <c r="F94" s="52"/>
      <c r="G94" s="52"/>
      <c r="H94" s="52"/>
      <c r="I94" s="52"/>
      <c r="J94" s="52"/>
      <c r="K94" s="52"/>
      <c r="L94" s="52"/>
      <c r="M94" s="52"/>
      <c r="N94" s="52"/>
    </row>
    <row r="95" spans="1:14">
      <c r="C95" s="52"/>
      <c r="D95" s="52"/>
      <c r="E95" s="52"/>
      <c r="F95" s="52"/>
      <c r="G95" s="52"/>
      <c r="H95" s="52"/>
      <c r="I95" s="52"/>
      <c r="J95" s="52"/>
      <c r="K95" s="52"/>
      <c r="L95" s="52"/>
      <c r="M95" s="52"/>
      <c r="N95" s="52"/>
    </row>
  </sheetData>
  <sheetProtection selectLockedCells="1"/>
  <customSheetViews>
    <customSheetView guid="{A2BF9D10-A07A-40F9-90D6-D28A952646B8}" fitToPage="1" hiddenColumns="1" showRuler="0">
      <selection activeCell="C4" sqref="C4:D4"/>
      <rowBreaks count="1" manualBreakCount="1">
        <brk id="14" max="16383" man="1"/>
      </rowBreaks>
      <pageMargins left="0.27559055118110237" right="0.27559055118110237" top="0.39370078740157483" bottom="0.39370078740157483" header="0.19685039370078741" footer="0.19685039370078741"/>
      <printOptions horizontalCentered="1"/>
      <pageSetup paperSize="9" scale="63" fitToHeight="2" orientation="portrait" cellComments="asDisplayed" r:id="rId1"/>
      <headerFooter alignWithMargins="0">
        <oddFooter>&amp;CPage &amp;P of &amp;N&amp;R&amp;A</oddFooter>
      </headerFooter>
    </customSheetView>
  </customSheetViews>
  <mergeCells count="25">
    <mergeCell ref="B6:G6"/>
    <mergeCell ref="B16:G16"/>
    <mergeCell ref="A70:G70"/>
    <mergeCell ref="E69:G69"/>
    <mergeCell ref="E14:G14"/>
    <mergeCell ref="E68:G68"/>
    <mergeCell ref="A37:G37"/>
    <mergeCell ref="A44:G44"/>
    <mergeCell ref="B15:G15"/>
    <mergeCell ref="B28:G28"/>
    <mergeCell ref="A1:G1"/>
    <mergeCell ref="A4:B5"/>
    <mergeCell ref="A2:B3"/>
    <mergeCell ref="C2:G2"/>
    <mergeCell ref="C3:G3"/>
    <mergeCell ref="E4:F4"/>
    <mergeCell ref="A74:G74"/>
    <mergeCell ref="A82:G82"/>
    <mergeCell ref="A83:B83"/>
    <mergeCell ref="D84:G87"/>
    <mergeCell ref="D83:G83"/>
    <mergeCell ref="A84:B84"/>
    <mergeCell ref="A85:B85"/>
    <mergeCell ref="A86:B86"/>
    <mergeCell ref="A87:B87"/>
  </mergeCells>
  <phoneticPr fontId="0" type="noConversion"/>
  <conditionalFormatting sqref="E45:E67 E71:E73 E29:E35 E7:E13 E38:E43 E75:E80 E17:E23 E25:E26">
    <cfRule type="cellIs" dxfId="33" priority="24" stopIfTrue="1" operator="greaterThanOrEqual">
      <formula>0.094</formula>
    </cfRule>
    <cfRule type="cellIs" dxfId="32" priority="25" stopIfTrue="1" operator="lessThanOrEqual">
      <formula>-0.1</formula>
    </cfRule>
  </conditionalFormatting>
  <conditionalFormatting sqref="F45:F67 F71:F73 F29:F35 F7:F13 F38:F43 F75:F80 F17:F23 F25:F26">
    <cfRule type="cellIs" dxfId="31" priority="26" stopIfTrue="1" operator="greaterThan">
      <formula>499.999</formula>
    </cfRule>
    <cfRule type="cellIs" dxfId="30" priority="27" stopIfTrue="1" operator="lessThanOrEqual">
      <formula>-500</formula>
    </cfRule>
  </conditionalFormatting>
  <conditionalFormatting sqref="A6">
    <cfRule type="expression" dxfId="29" priority="22" stopIfTrue="1">
      <formula>#REF!=1</formula>
    </cfRule>
  </conditionalFormatting>
  <conditionalFormatting sqref="A7">
    <cfRule type="expression" dxfId="28" priority="14" stopIfTrue="1">
      <formula>#REF!=1</formula>
    </cfRule>
  </conditionalFormatting>
  <conditionalFormatting sqref="A8:A13">
    <cfRule type="expression" dxfId="27" priority="13" stopIfTrue="1">
      <formula>#REF!=1</formula>
    </cfRule>
  </conditionalFormatting>
  <conditionalFormatting sqref="A15">
    <cfRule type="expression" dxfId="26" priority="11" stopIfTrue="1">
      <formula>#REF!&gt;0</formula>
    </cfRule>
  </conditionalFormatting>
  <conditionalFormatting sqref="A16:A26">
    <cfRule type="expression" dxfId="25" priority="10" stopIfTrue="1">
      <formula>#REF!&gt;0</formula>
    </cfRule>
  </conditionalFormatting>
  <conditionalFormatting sqref="E24">
    <cfRule type="cellIs" dxfId="24" priority="6" stopIfTrue="1" operator="greaterThanOrEqual">
      <formula>0.094</formula>
    </cfRule>
    <cfRule type="cellIs" dxfId="23" priority="7" stopIfTrue="1" operator="lessThanOrEqual">
      <formula>-0.1</formula>
    </cfRule>
  </conditionalFormatting>
  <conditionalFormatting sqref="F24">
    <cfRule type="cellIs" dxfId="22" priority="8" stopIfTrue="1" operator="greaterThan">
      <formula>499.999</formula>
    </cfRule>
    <cfRule type="cellIs" dxfId="21" priority="9" stopIfTrue="1" operator="lessThanOrEqual">
      <formula>-500</formula>
    </cfRule>
  </conditionalFormatting>
  <conditionalFormatting sqref="A28:G35">
    <cfRule type="expression" dxfId="20" priority="1">
      <formula>$N$3="No"</formula>
    </cfRule>
  </conditionalFormatting>
  <printOptions horizontalCentered="1"/>
  <pageMargins left="0.27559055118110237" right="0.27559055118110237" top="0" bottom="0" header="0" footer="0"/>
  <pageSetup paperSize="9" scale="57" fitToHeight="2" orientation="portrait" cellComments="asDisplayed" r:id="rId2"/>
  <headerFooter alignWithMargins="0">
    <oddFooter>&amp;CPage &amp;P of &amp;N&amp;R&amp;A</oddFooter>
  </headerFooter>
  <rowBreaks count="1" manualBreakCount="1">
    <brk id="43"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44"/>
    <pageSetUpPr fitToPage="1"/>
  </sheetPr>
  <dimension ref="A1:AE24"/>
  <sheetViews>
    <sheetView view="pageBreakPreview" zoomScaleNormal="100" workbookViewId="0">
      <selection activeCell="D8" sqref="D8"/>
    </sheetView>
  </sheetViews>
  <sheetFormatPr defaultRowHeight="12.75"/>
  <cols>
    <col min="1" max="1" width="13.5703125" customWidth="1"/>
    <col min="2" max="2" width="58" style="15" customWidth="1"/>
    <col min="3" max="5" width="15.7109375" customWidth="1"/>
    <col min="6" max="6" width="36.7109375" customWidth="1"/>
    <col min="7" max="7" width="10.5703125" customWidth="1"/>
    <col min="11" max="11" width="10.5703125" hidden="1" customWidth="1"/>
    <col min="12" max="12" width="9.140625" hidden="1" customWidth="1"/>
    <col min="19" max="19" width="10.5703125" hidden="1" customWidth="1"/>
    <col min="20" max="20" width="0" hidden="1" customWidth="1"/>
    <col min="28" max="28" width="10.5703125" customWidth="1"/>
    <col min="30" max="31" width="10.5703125" customWidth="1"/>
  </cols>
  <sheetData>
    <row r="1" spans="1:31" ht="12.75" customHeight="1">
      <c r="A1" s="572" t="s">
        <v>700</v>
      </c>
      <c r="B1" s="572"/>
      <c r="C1" s="572"/>
      <c r="D1" s="572"/>
      <c r="E1" s="572"/>
      <c r="F1" s="572"/>
      <c r="G1" s="572"/>
    </row>
    <row r="2" spans="1:31" ht="14.1" customHeight="1">
      <c r="A2" s="631" t="s">
        <v>242</v>
      </c>
      <c r="B2" s="632"/>
      <c r="C2" s="618" t="str">
        <f>IF('Cover Sheet'!$E$12="","",'Cover Sheet'!$E$12)</f>
        <v/>
      </c>
      <c r="D2" s="619"/>
      <c r="E2" s="619"/>
      <c r="F2" s="620"/>
    </row>
    <row r="3" spans="1:31" ht="14.1" customHeight="1">
      <c r="A3" s="633"/>
      <c r="B3" s="634"/>
      <c r="C3" s="622" t="str">
        <f>IF('Cover Sheet'!$C$45:$J$45=0,"",'Cover Sheet'!$C$45:$J$45)</f>
        <v/>
      </c>
      <c r="D3" s="623"/>
      <c r="E3" s="623"/>
      <c r="F3" s="624"/>
    </row>
    <row r="4" spans="1:31" ht="31.5">
      <c r="A4" s="625"/>
      <c r="B4" s="626"/>
      <c r="C4" s="64" t="s">
        <v>699</v>
      </c>
      <c r="D4" s="64" t="s">
        <v>597</v>
      </c>
      <c r="E4" s="166" t="s">
        <v>140</v>
      </c>
      <c r="F4" s="629" t="s">
        <v>178</v>
      </c>
    </row>
    <row r="5" spans="1:31">
      <c r="A5" s="627"/>
      <c r="B5" s="628"/>
      <c r="C5" s="71" t="s">
        <v>77</v>
      </c>
      <c r="D5" s="72" t="s">
        <v>77</v>
      </c>
      <c r="E5" s="168" t="s">
        <v>141</v>
      </c>
      <c r="F5" s="630"/>
    </row>
    <row r="6" spans="1:31" ht="65.25" customHeight="1">
      <c r="A6" s="621" t="s">
        <v>293</v>
      </c>
      <c r="B6" s="531"/>
      <c r="C6" s="531"/>
      <c r="D6" s="617"/>
      <c r="E6" s="161"/>
      <c r="F6" s="68" t="s">
        <v>76</v>
      </c>
    </row>
    <row r="7" spans="1:31" ht="21" customHeight="1">
      <c r="A7" s="73"/>
      <c r="B7" s="588" t="s">
        <v>82</v>
      </c>
      <c r="C7" s="531"/>
      <c r="D7" s="531"/>
      <c r="E7" s="531"/>
      <c r="F7" s="617"/>
    </row>
    <row r="8" spans="1:31" ht="51">
      <c r="A8" s="74" t="s">
        <v>225</v>
      </c>
      <c r="B8" s="75" t="s">
        <v>287</v>
      </c>
      <c r="C8" s="76">
        <v>0</v>
      </c>
      <c r="D8" s="76">
        <v>0</v>
      </c>
      <c r="E8" s="76"/>
      <c r="F8" s="462" t="s">
        <v>677</v>
      </c>
      <c r="S8" s="167" t="s">
        <v>202</v>
      </c>
      <c r="AB8" s="167"/>
      <c r="AD8" s="167"/>
      <c r="AE8" s="167"/>
    </row>
    <row r="9" spans="1:31" ht="51">
      <c r="A9" s="160" t="s">
        <v>292</v>
      </c>
      <c r="B9" s="75" t="s">
        <v>286</v>
      </c>
      <c r="C9" s="77">
        <v>0</v>
      </c>
      <c r="D9" s="77">
        <v>0</v>
      </c>
      <c r="E9" s="162"/>
      <c r="F9" s="462" t="s">
        <v>677</v>
      </c>
      <c r="S9" s="6" t="s">
        <v>328</v>
      </c>
    </row>
    <row r="10" spans="1:31" ht="52.5" customHeight="1">
      <c r="A10" s="160"/>
      <c r="B10" s="75" t="s">
        <v>290</v>
      </c>
      <c r="C10" s="77">
        <v>0</v>
      </c>
      <c r="D10" s="77">
        <v>0</v>
      </c>
      <c r="E10" s="162"/>
      <c r="F10" s="462" t="s">
        <v>677</v>
      </c>
      <c r="S10" s="6"/>
    </row>
    <row r="11" spans="1:31" ht="52.5" customHeight="1">
      <c r="A11" s="92" t="s">
        <v>294</v>
      </c>
      <c r="B11" s="75" t="s">
        <v>291</v>
      </c>
      <c r="C11" s="77">
        <v>0</v>
      </c>
      <c r="D11" s="77">
        <v>0</v>
      </c>
      <c r="E11" s="162"/>
      <c r="F11" s="462" t="s">
        <v>677</v>
      </c>
      <c r="S11" s="6" t="s">
        <v>329</v>
      </c>
    </row>
    <row r="12" spans="1:31" ht="30" customHeight="1">
      <c r="A12" s="78"/>
      <c r="B12" s="79" t="s">
        <v>216</v>
      </c>
      <c r="C12" s="80">
        <f>SUM(C8:C11)</f>
        <v>0</v>
      </c>
      <c r="D12" s="80">
        <f>SUM(D8:D11)</f>
        <v>0</v>
      </c>
      <c r="E12" s="163"/>
      <c r="F12" s="81"/>
    </row>
    <row r="13" spans="1:31" ht="52.5" customHeight="1">
      <c r="A13" s="82"/>
      <c r="B13" s="616" t="s">
        <v>37</v>
      </c>
      <c r="C13" s="531"/>
      <c r="D13" s="531"/>
      <c r="E13" s="531"/>
      <c r="F13" s="617"/>
      <c r="K13" s="167" t="s">
        <v>202</v>
      </c>
    </row>
    <row r="14" spans="1:31" ht="63.75">
      <c r="A14" s="83" t="s">
        <v>295</v>
      </c>
      <c r="B14" s="84" t="s">
        <v>288</v>
      </c>
      <c r="C14" s="77">
        <v>0</v>
      </c>
      <c r="D14" s="77">
        <v>0</v>
      </c>
      <c r="E14" s="180"/>
      <c r="F14" s="463" t="s">
        <v>677</v>
      </c>
      <c r="K14" t="s">
        <v>329</v>
      </c>
    </row>
    <row r="15" spans="1:31" ht="63.75">
      <c r="A15" s="83" t="s">
        <v>295</v>
      </c>
      <c r="B15" s="84" t="s">
        <v>285</v>
      </c>
      <c r="C15" s="77">
        <v>0</v>
      </c>
      <c r="D15" s="77">
        <v>0</v>
      </c>
      <c r="E15" s="180"/>
      <c r="F15" s="463" t="s">
        <v>677</v>
      </c>
      <c r="K15" t="s">
        <v>328</v>
      </c>
    </row>
    <row r="16" spans="1:31" ht="30.75" customHeight="1">
      <c r="A16" s="83" t="s">
        <v>296</v>
      </c>
      <c r="B16" s="84" t="s">
        <v>153</v>
      </c>
      <c r="C16" s="77">
        <v>0</v>
      </c>
      <c r="D16" s="77">
        <v>0</v>
      </c>
      <c r="E16" s="77"/>
      <c r="F16" s="463" t="s">
        <v>677</v>
      </c>
    </row>
    <row r="17" spans="1:6" ht="51">
      <c r="A17" s="83" t="s">
        <v>223</v>
      </c>
      <c r="B17" s="84" t="s">
        <v>280</v>
      </c>
      <c r="C17" s="77">
        <v>0</v>
      </c>
      <c r="D17" s="77">
        <v>0</v>
      </c>
      <c r="E17" s="77"/>
      <c r="F17" s="463" t="s">
        <v>677</v>
      </c>
    </row>
    <row r="18" spans="1:6" ht="51">
      <c r="A18" s="83" t="s">
        <v>197</v>
      </c>
      <c r="B18" s="84" t="s">
        <v>284</v>
      </c>
      <c r="C18" s="77">
        <v>0</v>
      </c>
      <c r="D18" s="77">
        <v>0</v>
      </c>
      <c r="E18" s="77"/>
      <c r="F18" s="463" t="s">
        <v>677</v>
      </c>
    </row>
    <row r="19" spans="1:6" ht="49.5" customHeight="1">
      <c r="A19" s="83" t="s">
        <v>208</v>
      </c>
      <c r="B19" s="84" t="s">
        <v>281</v>
      </c>
      <c r="C19" s="77">
        <v>0</v>
      </c>
      <c r="D19" s="77">
        <v>0</v>
      </c>
      <c r="E19" s="77"/>
      <c r="F19" s="463" t="s">
        <v>677</v>
      </c>
    </row>
    <row r="20" spans="1:6" ht="49.5" customHeight="1">
      <c r="A20" s="83" t="s">
        <v>35</v>
      </c>
      <c r="B20" s="84" t="s">
        <v>283</v>
      </c>
      <c r="C20" s="77">
        <v>0</v>
      </c>
      <c r="D20" s="77">
        <v>0</v>
      </c>
      <c r="E20" s="77"/>
      <c r="F20" s="463" t="s">
        <v>677</v>
      </c>
    </row>
    <row r="21" spans="1:6" ht="76.5">
      <c r="A21" s="92" t="s">
        <v>294</v>
      </c>
      <c r="B21" s="84" t="s">
        <v>278</v>
      </c>
      <c r="C21" s="77">
        <v>0</v>
      </c>
      <c r="D21" s="77">
        <v>0</v>
      </c>
      <c r="E21" s="77"/>
      <c r="F21" s="463" t="s">
        <v>677</v>
      </c>
    </row>
    <row r="22" spans="1:6" ht="51">
      <c r="A22" s="83" t="s">
        <v>36</v>
      </c>
      <c r="B22" s="84" t="s">
        <v>282</v>
      </c>
      <c r="C22" s="77">
        <v>0</v>
      </c>
      <c r="D22" s="77">
        <v>0</v>
      </c>
      <c r="E22" s="77"/>
      <c r="F22" s="463" t="s">
        <v>677</v>
      </c>
    </row>
    <row r="23" spans="1:6" ht="30" customHeight="1">
      <c r="A23" s="78"/>
      <c r="B23" s="79" t="s">
        <v>217</v>
      </c>
      <c r="C23" s="177">
        <f>SUM(C14:C22)</f>
        <v>0</v>
      </c>
      <c r="D23" s="177">
        <f>SUM(D14:D22)</f>
        <v>0</v>
      </c>
      <c r="E23" s="164"/>
      <c r="F23" s="119"/>
    </row>
    <row r="24" spans="1:6" ht="30" customHeight="1">
      <c r="A24" s="78"/>
      <c r="B24" s="79" t="s">
        <v>143</v>
      </c>
      <c r="C24" s="177">
        <f>C12-C23</f>
        <v>0</v>
      </c>
      <c r="D24" s="177">
        <f>D12-D23</f>
        <v>0</v>
      </c>
      <c r="E24" s="165"/>
      <c r="F24" s="118"/>
    </row>
  </sheetData>
  <customSheetViews>
    <customSheetView guid="{A2BF9D10-A07A-40F9-90D6-D28A952646B8}" fitToPage="1" showRuler="0">
      <selection sqref="A1:E1"/>
      <pageMargins left="0.27559055118110237" right="0.27559055118110237" top="0.39370078740157483" bottom="0.39370078740157483" header="0.19685039370078741" footer="0.19685039370078741"/>
      <printOptions horizontalCentered="1"/>
      <pageSetup paperSize="9" scale="74" orientation="portrait" r:id="rId1"/>
      <headerFooter alignWithMargins="0">
        <oddFooter>&amp;CPage &amp;P of &amp;N&amp;R&amp;A</oddFooter>
      </headerFooter>
    </customSheetView>
  </customSheetViews>
  <mergeCells count="9">
    <mergeCell ref="A1:G1"/>
    <mergeCell ref="B13:F13"/>
    <mergeCell ref="C2:F2"/>
    <mergeCell ref="A6:D6"/>
    <mergeCell ref="B7:F7"/>
    <mergeCell ref="C3:F3"/>
    <mergeCell ref="A4:B5"/>
    <mergeCell ref="F4:F5"/>
    <mergeCell ref="A2:B3"/>
  </mergeCells>
  <phoneticPr fontId="24" type="noConversion"/>
  <dataValidations count="2">
    <dataValidation type="list" allowBlank="1" showInputMessage="1" showErrorMessage="1" sqref="E16:E22">
      <formula1>$K$14:$K$15</formula1>
    </dataValidation>
    <dataValidation type="list" allowBlank="1" showInputMessage="1" showErrorMessage="1" sqref="E14:E15">
      <formula1>$S$9:$S$12</formula1>
    </dataValidation>
  </dataValidations>
  <printOptions horizontalCentered="1"/>
  <pageMargins left="0.27559055118110237" right="0.27559055118110237" top="0.39370078740157483" bottom="0.39370078740157483" header="0.19685039370078741" footer="0.19685039370078741"/>
  <pageSetup paperSize="9" scale="64" orientation="portrait" r:id="rId2"/>
  <headerFooter alignWithMargins="0">
    <oddFooter>&amp;CPage &amp;P of &amp;N&amp;R&amp;A</oddFooter>
  </headerFooter>
  <tableParts count="2">
    <tablePart r:id="rId3"/>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FF00"/>
  </sheetPr>
  <dimension ref="A1:N75"/>
  <sheetViews>
    <sheetView view="pageBreakPreview" zoomScale="85" zoomScaleNormal="100" zoomScaleSheetLayoutView="85" workbookViewId="0">
      <selection activeCell="A3" sqref="A3:L3"/>
    </sheetView>
  </sheetViews>
  <sheetFormatPr defaultRowHeight="12.75"/>
  <cols>
    <col min="1" max="2" width="9.85546875" customWidth="1"/>
    <col min="3" max="3" width="41.140625" style="5" customWidth="1"/>
    <col min="4" max="4" width="13.42578125" style="5" customWidth="1"/>
    <col min="5" max="5" width="11.140625" style="5" customWidth="1"/>
    <col min="6" max="7" width="13.42578125" style="5" customWidth="1"/>
    <col min="8" max="8" width="14" style="5" customWidth="1"/>
    <col min="9" max="9" width="13.42578125" style="5" customWidth="1"/>
    <col min="10" max="10" width="6.140625" style="5" customWidth="1"/>
    <col min="11" max="12" width="13.42578125" style="5" customWidth="1"/>
    <col min="13" max="14" width="8.85546875" style="5" customWidth="1"/>
  </cols>
  <sheetData>
    <row r="1" spans="1:14" s="10" customFormat="1" ht="15.75">
      <c r="A1" s="635" t="s">
        <v>205</v>
      </c>
      <c r="B1" s="635"/>
      <c r="C1" s="635"/>
      <c r="D1" s="635"/>
      <c r="E1" s="635"/>
      <c r="F1" s="635"/>
      <c r="G1" s="635"/>
      <c r="H1" s="635"/>
      <c r="I1" s="635"/>
      <c r="J1" s="635"/>
      <c r="K1" s="635"/>
      <c r="L1" s="635"/>
      <c r="M1" s="33"/>
      <c r="N1" s="33"/>
    </row>
    <row r="2" spans="1:14" s="10" customFormat="1" ht="15.75">
      <c r="A2" s="636" t="s">
        <v>277</v>
      </c>
      <c r="B2" s="636"/>
      <c r="C2" s="636"/>
      <c r="D2" s="636"/>
      <c r="E2" s="636"/>
      <c r="F2" s="636"/>
      <c r="G2" s="636"/>
      <c r="H2" s="636"/>
      <c r="I2" s="636"/>
      <c r="J2" s="636"/>
      <c r="K2" s="636"/>
      <c r="L2" s="636"/>
      <c r="M2" s="9"/>
      <c r="N2" s="9"/>
    </row>
    <row r="3" spans="1:14" s="10" customFormat="1" ht="15.75">
      <c r="A3" s="636" t="s">
        <v>701</v>
      </c>
      <c r="B3" s="636"/>
      <c r="C3" s="636"/>
      <c r="D3" s="636"/>
      <c r="E3" s="636"/>
      <c r="F3" s="636"/>
      <c r="G3" s="636"/>
      <c r="H3" s="636"/>
      <c r="I3" s="636"/>
      <c r="J3" s="636"/>
      <c r="K3" s="636"/>
      <c r="L3" s="636"/>
      <c r="M3" s="9"/>
      <c r="N3" s="9"/>
    </row>
    <row r="4" spans="1:14" ht="12.75" customHeight="1">
      <c r="A4" s="643" t="s">
        <v>131</v>
      </c>
      <c r="B4" s="643" t="s">
        <v>132</v>
      </c>
      <c r="C4" s="643" t="s">
        <v>71</v>
      </c>
      <c r="D4" s="641" t="s">
        <v>72</v>
      </c>
      <c r="E4" s="644" t="s">
        <v>73</v>
      </c>
      <c r="F4" s="107"/>
      <c r="G4" s="108" t="s">
        <v>52</v>
      </c>
      <c r="H4" s="637" t="s">
        <v>51</v>
      </c>
      <c r="I4" s="638"/>
      <c r="J4" s="639" t="s">
        <v>133</v>
      </c>
      <c r="K4" s="640"/>
      <c r="L4" s="109"/>
      <c r="M4" s="28"/>
    </row>
    <row r="5" spans="1:14" s="8" customFormat="1" ht="38.25">
      <c r="A5" s="643"/>
      <c r="B5" s="643"/>
      <c r="C5" s="643"/>
      <c r="D5" s="642"/>
      <c r="E5" s="645"/>
      <c r="F5" s="111" t="s">
        <v>347</v>
      </c>
      <c r="G5" s="111" t="s">
        <v>55</v>
      </c>
      <c r="H5" s="111" t="s">
        <v>53</v>
      </c>
      <c r="I5" s="111" t="s">
        <v>54</v>
      </c>
      <c r="J5" s="111" t="s">
        <v>134</v>
      </c>
      <c r="K5" s="111" t="s">
        <v>135</v>
      </c>
      <c r="L5" s="111" t="s">
        <v>348</v>
      </c>
      <c r="M5" s="7"/>
      <c r="N5" s="7"/>
    </row>
    <row r="6" spans="1:14" ht="15.95" customHeight="1">
      <c r="A6" s="184"/>
      <c r="B6" s="201"/>
      <c r="C6" s="202" t="s">
        <v>39</v>
      </c>
      <c r="D6" s="203"/>
      <c r="E6" s="198"/>
      <c r="F6" s="186"/>
      <c r="G6" s="186"/>
      <c r="H6" s="186"/>
      <c r="I6" s="186"/>
      <c r="J6" s="187"/>
      <c r="K6" s="186"/>
      <c r="L6" s="188"/>
      <c r="M6" s="28"/>
    </row>
    <row r="7" spans="1:14" ht="15.95" customHeight="1">
      <c r="A7" s="39"/>
      <c r="B7" s="39"/>
      <c r="C7" s="58"/>
      <c r="D7" s="189"/>
      <c r="E7" s="199"/>
      <c r="F7" s="210"/>
      <c r="G7" s="210"/>
      <c r="H7" s="210"/>
      <c r="I7" s="210"/>
      <c r="J7" s="110"/>
      <c r="K7" s="210"/>
      <c r="L7" s="211">
        <f t="shared" ref="L7:L12" si="0">F7+G7-H7-I7-K7</f>
        <v>0</v>
      </c>
    </row>
    <row r="8" spans="1:14" ht="15.95" customHeight="1">
      <c r="A8" s="39"/>
      <c r="B8" s="39"/>
      <c r="C8" s="58"/>
      <c r="D8" s="189"/>
      <c r="E8" s="199"/>
      <c r="F8" s="210"/>
      <c r="G8" s="210"/>
      <c r="H8" s="210"/>
      <c r="I8" s="210"/>
      <c r="J8" s="110"/>
      <c r="K8" s="210"/>
      <c r="L8" s="211">
        <f t="shared" si="0"/>
        <v>0</v>
      </c>
    </row>
    <row r="9" spans="1:14" ht="15.95" customHeight="1">
      <c r="A9" s="39"/>
      <c r="B9" s="39"/>
      <c r="C9" s="58"/>
      <c r="D9" s="189"/>
      <c r="E9" s="199"/>
      <c r="F9" s="210"/>
      <c r="G9" s="210"/>
      <c r="H9" s="210"/>
      <c r="I9" s="210"/>
      <c r="J9" s="226"/>
      <c r="K9" s="210"/>
      <c r="L9" s="211">
        <f t="shared" si="0"/>
        <v>0</v>
      </c>
    </row>
    <row r="10" spans="1:14" ht="15.95" customHeight="1">
      <c r="A10" s="39"/>
      <c r="B10" s="39"/>
      <c r="C10" s="58"/>
      <c r="D10" s="189"/>
      <c r="E10" s="224"/>
      <c r="F10" s="210"/>
      <c r="G10" s="210"/>
      <c r="H10" s="210"/>
      <c r="I10" s="210"/>
      <c r="J10" s="227"/>
      <c r="K10" s="210"/>
      <c r="L10" s="211">
        <f t="shared" si="0"/>
        <v>0</v>
      </c>
    </row>
    <row r="11" spans="1:14" ht="15.95" customHeight="1">
      <c r="A11" s="39"/>
      <c r="B11" s="39"/>
      <c r="C11" s="58"/>
      <c r="D11" s="189"/>
      <c r="E11" s="224"/>
      <c r="F11" s="210"/>
      <c r="G11" s="210"/>
      <c r="H11" s="210"/>
      <c r="I11" s="217"/>
      <c r="J11" s="227"/>
      <c r="K11" s="210"/>
      <c r="L11" s="211">
        <f t="shared" si="0"/>
        <v>0</v>
      </c>
    </row>
    <row r="12" spans="1:14" ht="15.95" customHeight="1" thickBot="1">
      <c r="A12" s="39"/>
      <c r="B12" s="39"/>
      <c r="C12" s="58"/>
      <c r="D12" s="218"/>
      <c r="E12" s="224"/>
      <c r="F12" s="212"/>
      <c r="G12" s="212"/>
      <c r="H12" s="212"/>
      <c r="I12" s="212"/>
      <c r="J12" s="227"/>
      <c r="K12" s="212"/>
      <c r="L12" s="211">
        <f t="shared" si="0"/>
        <v>0</v>
      </c>
    </row>
    <row r="13" spans="1:14" ht="15.95" customHeight="1" thickBot="1">
      <c r="A13" s="184"/>
      <c r="B13" s="201"/>
      <c r="C13" s="204" t="s">
        <v>40</v>
      </c>
      <c r="D13" s="209">
        <f>SUM(D7:D12)</f>
        <v>0</v>
      </c>
      <c r="E13" s="220"/>
      <c r="F13" s="209">
        <f t="shared" ref="F13:L13" si="1">SUM(F7:F12)</f>
        <v>0</v>
      </c>
      <c r="G13" s="209">
        <f t="shared" si="1"/>
        <v>0</v>
      </c>
      <c r="H13" s="209">
        <f t="shared" si="1"/>
        <v>0</v>
      </c>
      <c r="I13" s="209">
        <f t="shared" si="1"/>
        <v>0</v>
      </c>
      <c r="J13" s="220"/>
      <c r="K13" s="209">
        <f t="shared" si="1"/>
        <v>0</v>
      </c>
      <c r="L13" s="209">
        <f t="shared" si="1"/>
        <v>0</v>
      </c>
    </row>
    <row r="14" spans="1:14" ht="15.95" customHeight="1">
      <c r="A14" s="205"/>
      <c r="B14" s="206"/>
      <c r="C14" s="207" t="s">
        <v>41</v>
      </c>
      <c r="D14" s="219"/>
      <c r="E14" s="221"/>
      <c r="F14" s="213"/>
      <c r="G14" s="213"/>
      <c r="H14" s="213"/>
      <c r="I14" s="213"/>
      <c r="J14" s="221"/>
      <c r="K14" s="213"/>
      <c r="L14" s="214"/>
    </row>
    <row r="15" spans="1:14" ht="15.95" customHeight="1">
      <c r="A15" s="39"/>
      <c r="B15" s="39"/>
      <c r="C15" s="58"/>
      <c r="D15" s="189"/>
      <c r="E15" s="224"/>
      <c r="F15" s="210"/>
      <c r="G15" s="210"/>
      <c r="H15" s="210"/>
      <c r="I15" s="210"/>
      <c r="J15" s="228"/>
      <c r="K15" s="210"/>
      <c r="L15" s="211">
        <f t="shared" ref="L15:L20" si="2">F15+G15-H15-I15-K15</f>
        <v>0</v>
      </c>
    </row>
    <row r="16" spans="1:14" ht="15.95" customHeight="1">
      <c r="A16" s="39"/>
      <c r="B16" s="39"/>
      <c r="C16" s="58"/>
      <c r="D16" s="189"/>
      <c r="E16" s="224"/>
      <c r="F16" s="210"/>
      <c r="G16" s="210"/>
      <c r="H16" s="210"/>
      <c r="I16" s="210"/>
      <c r="J16" s="227"/>
      <c r="K16" s="210"/>
      <c r="L16" s="211">
        <f t="shared" si="2"/>
        <v>0</v>
      </c>
    </row>
    <row r="17" spans="1:12" ht="15.95" customHeight="1">
      <c r="A17" s="39"/>
      <c r="B17" s="39"/>
      <c r="C17" s="58"/>
      <c r="D17" s="189"/>
      <c r="E17" s="224"/>
      <c r="F17" s="210"/>
      <c r="G17" s="210"/>
      <c r="H17" s="210"/>
      <c r="I17" s="210"/>
      <c r="J17" s="227"/>
      <c r="K17" s="210"/>
      <c r="L17" s="211">
        <f t="shared" si="2"/>
        <v>0</v>
      </c>
    </row>
    <row r="18" spans="1:12" ht="15.95" customHeight="1">
      <c r="A18" s="39"/>
      <c r="B18" s="39"/>
      <c r="C18" s="58"/>
      <c r="D18" s="189"/>
      <c r="E18" s="224"/>
      <c r="F18" s="210"/>
      <c r="G18" s="210"/>
      <c r="H18" s="210"/>
      <c r="I18" s="210"/>
      <c r="J18" s="227"/>
      <c r="K18" s="210"/>
      <c r="L18" s="211">
        <f t="shared" si="2"/>
        <v>0</v>
      </c>
    </row>
    <row r="19" spans="1:12" ht="15.95" customHeight="1">
      <c r="A19" s="39"/>
      <c r="B19" s="39"/>
      <c r="C19" s="58"/>
      <c r="D19" s="189"/>
      <c r="E19" s="224"/>
      <c r="F19" s="210"/>
      <c r="G19" s="210"/>
      <c r="H19" s="210"/>
      <c r="I19" s="210"/>
      <c r="J19" s="227"/>
      <c r="K19" s="210"/>
      <c r="L19" s="211">
        <f t="shared" si="2"/>
        <v>0</v>
      </c>
    </row>
    <row r="20" spans="1:12" ht="15.95" customHeight="1" thickBot="1">
      <c r="A20" s="39"/>
      <c r="B20" s="39"/>
      <c r="C20" s="58"/>
      <c r="D20" s="218"/>
      <c r="E20" s="224"/>
      <c r="F20" s="212"/>
      <c r="G20" s="212"/>
      <c r="H20" s="212"/>
      <c r="I20" s="212"/>
      <c r="J20" s="227"/>
      <c r="K20" s="212"/>
      <c r="L20" s="211">
        <f t="shared" si="2"/>
        <v>0</v>
      </c>
    </row>
    <row r="21" spans="1:12" ht="15.95" customHeight="1" thickBot="1">
      <c r="A21" s="184"/>
      <c r="B21" s="185"/>
      <c r="C21" s="190" t="s">
        <v>42</v>
      </c>
      <c r="D21" s="209">
        <f>SUM(D15:D20)</f>
        <v>0</v>
      </c>
      <c r="E21" s="222"/>
      <c r="F21" s="209">
        <f t="shared" ref="F21:L21" si="3">SUM(F15:F20)</f>
        <v>0</v>
      </c>
      <c r="G21" s="209">
        <f t="shared" si="3"/>
        <v>0</v>
      </c>
      <c r="H21" s="209">
        <f t="shared" si="3"/>
        <v>0</v>
      </c>
      <c r="I21" s="209">
        <f t="shared" si="3"/>
        <v>0</v>
      </c>
      <c r="J21" s="222"/>
      <c r="K21" s="209">
        <f t="shared" si="3"/>
        <v>0</v>
      </c>
      <c r="L21" s="209">
        <f t="shared" si="3"/>
        <v>0</v>
      </c>
    </row>
    <row r="22" spans="1:12" ht="15.95" customHeight="1">
      <c r="A22" s="39"/>
      <c r="B22" s="205"/>
      <c r="C22" s="207" t="s">
        <v>43</v>
      </c>
      <c r="D22" s="219"/>
      <c r="E22" s="221"/>
      <c r="F22" s="213"/>
      <c r="G22" s="213"/>
      <c r="H22" s="213"/>
      <c r="I22" s="213"/>
      <c r="J22" s="221"/>
      <c r="K22" s="213"/>
      <c r="L22" s="215"/>
    </row>
    <row r="23" spans="1:12" ht="15.95" customHeight="1">
      <c r="A23" s="39"/>
      <c r="B23" s="39"/>
      <c r="C23" s="58"/>
      <c r="D23" s="189"/>
      <c r="E23" s="224"/>
      <c r="F23" s="210"/>
      <c r="G23" s="210"/>
      <c r="H23" s="210"/>
      <c r="I23" s="210"/>
      <c r="J23" s="110"/>
      <c r="K23" s="210"/>
      <c r="L23" s="211">
        <f t="shared" ref="L23:L29" si="4">F23+G23-H23-I23-K23</f>
        <v>0</v>
      </c>
    </row>
    <row r="24" spans="1:12" ht="15.95" customHeight="1">
      <c r="A24" s="39"/>
      <c r="B24" s="39"/>
      <c r="C24" s="58"/>
      <c r="D24" s="189"/>
      <c r="E24" s="224"/>
      <c r="F24" s="210"/>
      <c r="G24" s="210"/>
      <c r="H24" s="210"/>
      <c r="I24" s="210"/>
      <c r="J24" s="110"/>
      <c r="K24" s="210"/>
      <c r="L24" s="211">
        <f t="shared" si="4"/>
        <v>0</v>
      </c>
    </row>
    <row r="25" spans="1:12" ht="15.95" customHeight="1">
      <c r="A25" s="39"/>
      <c r="B25" s="39"/>
      <c r="C25" s="58"/>
      <c r="D25" s="189"/>
      <c r="E25" s="224"/>
      <c r="F25" s="210"/>
      <c r="G25" s="210"/>
      <c r="H25" s="210"/>
      <c r="I25" s="210"/>
      <c r="J25" s="110"/>
      <c r="K25" s="210"/>
      <c r="L25" s="211">
        <f t="shared" si="4"/>
        <v>0</v>
      </c>
    </row>
    <row r="26" spans="1:12" ht="15.95" customHeight="1">
      <c r="A26" s="39"/>
      <c r="B26" s="39"/>
      <c r="C26" s="58"/>
      <c r="D26" s="189"/>
      <c r="E26" s="224"/>
      <c r="F26" s="210"/>
      <c r="G26" s="210"/>
      <c r="H26" s="210"/>
      <c r="I26" s="210"/>
      <c r="J26" s="110"/>
      <c r="K26" s="210"/>
      <c r="L26" s="211">
        <f t="shared" si="4"/>
        <v>0</v>
      </c>
    </row>
    <row r="27" spans="1:12" ht="15.95" customHeight="1">
      <c r="A27" s="39"/>
      <c r="B27" s="39"/>
      <c r="C27" s="58"/>
      <c r="D27" s="189"/>
      <c r="E27" s="224"/>
      <c r="F27" s="210"/>
      <c r="G27" s="210"/>
      <c r="H27" s="210"/>
      <c r="I27" s="210"/>
      <c r="J27" s="110"/>
      <c r="K27" s="210"/>
      <c r="L27" s="211">
        <f t="shared" si="4"/>
        <v>0</v>
      </c>
    </row>
    <row r="28" spans="1:12" ht="15.95" customHeight="1">
      <c r="A28" s="39"/>
      <c r="B28" s="39"/>
      <c r="C28" s="58"/>
      <c r="D28" s="189"/>
      <c r="E28" s="224"/>
      <c r="F28" s="210"/>
      <c r="G28" s="210"/>
      <c r="H28" s="210"/>
      <c r="I28" s="210"/>
      <c r="J28" s="110"/>
      <c r="K28" s="210"/>
      <c r="L28" s="211">
        <f t="shared" si="4"/>
        <v>0</v>
      </c>
    </row>
    <row r="29" spans="1:12" ht="15.95" customHeight="1" thickBot="1">
      <c r="A29" s="39"/>
      <c r="B29" s="39"/>
      <c r="C29" s="58"/>
      <c r="D29" s="218"/>
      <c r="E29" s="224"/>
      <c r="F29" s="212"/>
      <c r="G29" s="212"/>
      <c r="H29" s="212"/>
      <c r="I29" s="212"/>
      <c r="J29" s="110"/>
      <c r="K29" s="212"/>
      <c r="L29" s="211">
        <f t="shared" si="4"/>
        <v>0</v>
      </c>
    </row>
    <row r="30" spans="1:12" ht="13.5" customHeight="1" thickBot="1">
      <c r="A30" s="184"/>
      <c r="B30" s="185"/>
      <c r="C30" s="190" t="s">
        <v>44</v>
      </c>
      <c r="D30" s="209">
        <f>SUM(D23:D29)</f>
        <v>0</v>
      </c>
      <c r="E30" s="222"/>
      <c r="F30" s="209">
        <f t="shared" ref="F30:L30" si="5">SUM(F23:F29)</f>
        <v>0</v>
      </c>
      <c r="G30" s="209">
        <f t="shared" si="5"/>
        <v>0</v>
      </c>
      <c r="H30" s="209">
        <f t="shared" si="5"/>
        <v>0</v>
      </c>
      <c r="I30" s="209">
        <f t="shared" si="5"/>
        <v>0</v>
      </c>
      <c r="J30" s="222"/>
      <c r="K30" s="209">
        <f t="shared" si="5"/>
        <v>0</v>
      </c>
      <c r="L30" s="209">
        <f t="shared" si="5"/>
        <v>0</v>
      </c>
    </row>
    <row r="31" spans="1:12" ht="15.95" customHeight="1">
      <c r="A31" s="205"/>
      <c r="B31" s="206"/>
      <c r="C31" s="207" t="s">
        <v>45</v>
      </c>
      <c r="D31" s="219"/>
      <c r="E31" s="221"/>
      <c r="F31" s="213"/>
      <c r="G31" s="213"/>
      <c r="H31" s="213"/>
      <c r="I31" s="213"/>
      <c r="J31" s="221"/>
      <c r="K31" s="213"/>
      <c r="L31" s="215"/>
    </row>
    <row r="32" spans="1:12" ht="15.95" customHeight="1">
      <c r="A32" s="39"/>
      <c r="B32" s="39"/>
      <c r="C32" s="58"/>
      <c r="D32" s="189"/>
      <c r="E32" s="224"/>
      <c r="F32" s="210"/>
      <c r="G32" s="210"/>
      <c r="H32" s="210"/>
      <c r="I32" s="210"/>
      <c r="J32" s="110"/>
      <c r="K32" s="210"/>
      <c r="L32" s="211">
        <f>F32+G32-H32-I32-K32</f>
        <v>0</v>
      </c>
    </row>
    <row r="33" spans="1:12" ht="15.95" customHeight="1">
      <c r="A33" s="39"/>
      <c r="B33" s="39"/>
      <c r="C33" s="58"/>
      <c r="D33" s="189"/>
      <c r="E33" s="224"/>
      <c r="F33" s="210"/>
      <c r="G33" s="210"/>
      <c r="H33" s="210"/>
      <c r="I33" s="210"/>
      <c r="J33" s="110"/>
      <c r="K33" s="210"/>
      <c r="L33" s="211">
        <f>F33+G33-H33-I33-K33</f>
        <v>0</v>
      </c>
    </row>
    <row r="34" spans="1:12" ht="15.95" customHeight="1">
      <c r="A34" s="39"/>
      <c r="B34" s="39"/>
      <c r="C34" s="58"/>
      <c r="D34" s="189"/>
      <c r="E34" s="224"/>
      <c r="F34" s="210"/>
      <c r="G34" s="210"/>
      <c r="H34" s="210"/>
      <c r="I34" s="210"/>
      <c r="J34" s="110"/>
      <c r="K34" s="210"/>
      <c r="L34" s="211">
        <f>F34+G34-H34-I34-K34</f>
        <v>0</v>
      </c>
    </row>
    <row r="35" spans="1:12" ht="15.95" customHeight="1">
      <c r="A35" s="39"/>
      <c r="B35" s="39"/>
      <c r="C35" s="58"/>
      <c r="D35" s="189"/>
      <c r="E35" s="224"/>
      <c r="F35" s="210"/>
      <c r="G35" s="210"/>
      <c r="H35" s="210"/>
      <c r="I35" s="210"/>
      <c r="J35" s="110"/>
      <c r="K35" s="210"/>
      <c r="L35" s="211">
        <f>F35+G35-H35-I35-K35</f>
        <v>0</v>
      </c>
    </row>
    <row r="36" spans="1:12" ht="15.95" customHeight="1" thickBot="1">
      <c r="A36" s="39"/>
      <c r="B36" s="39"/>
      <c r="C36" s="58"/>
      <c r="D36" s="218"/>
      <c r="E36" s="224"/>
      <c r="F36" s="212"/>
      <c r="G36" s="212"/>
      <c r="H36" s="212"/>
      <c r="I36" s="212"/>
      <c r="J36" s="110"/>
      <c r="K36" s="212"/>
      <c r="L36" s="211">
        <f>F36+G36-H36-I36-K36</f>
        <v>0</v>
      </c>
    </row>
    <row r="37" spans="1:12" ht="15.95" customHeight="1" thickBot="1">
      <c r="A37" s="184"/>
      <c r="B37" s="201"/>
      <c r="C37" s="208" t="s">
        <v>46</v>
      </c>
      <c r="D37" s="216">
        <f>SUM(D32:D36)</f>
        <v>0</v>
      </c>
      <c r="E37" s="223"/>
      <c r="F37" s="216">
        <f>SUM(F32:F36)</f>
        <v>0</v>
      </c>
      <c r="G37" s="216">
        <f>SUM(G32:G36)</f>
        <v>0</v>
      </c>
      <c r="H37" s="216">
        <f>SUM(H32:H36)</f>
        <v>0</v>
      </c>
      <c r="I37" s="216">
        <f>SUM(I32:I36)</f>
        <v>0</v>
      </c>
      <c r="J37" s="225"/>
      <c r="K37" s="216">
        <f>SUM(K32:K36)</f>
        <v>0</v>
      </c>
      <c r="L37" s="216">
        <f>SUM(L32:L36)</f>
        <v>0</v>
      </c>
    </row>
    <row r="38" spans="1:12" ht="15.95" customHeight="1" thickBot="1">
      <c r="A38" s="182"/>
      <c r="B38" s="183"/>
      <c r="C38" s="229" t="s">
        <v>47</v>
      </c>
      <c r="D38" s="230">
        <f>D37+D30+D21+D13</f>
        <v>0</v>
      </c>
      <c r="E38" s="200"/>
      <c r="F38" s="230">
        <f>F37+F30+F21+F13</f>
        <v>0</v>
      </c>
      <c r="G38" s="230">
        <f>G37+G30+G21+G13</f>
        <v>0</v>
      </c>
      <c r="H38" s="230">
        <f>H37+H30+H21+H13</f>
        <v>0</v>
      </c>
      <c r="I38" s="230">
        <f>I37+I30+I21+I13</f>
        <v>0</v>
      </c>
      <c r="J38" s="197"/>
      <c r="K38" s="230">
        <f>K37+K30+K21+K13</f>
        <v>0</v>
      </c>
      <c r="L38" s="230">
        <f>L37+L30+L21+L13</f>
        <v>0</v>
      </c>
    </row>
    <row r="39" spans="1:12">
      <c r="A39" s="37"/>
      <c r="B39" s="37"/>
      <c r="C39" s="95"/>
      <c r="D39" s="191"/>
      <c r="E39" s="191"/>
      <c r="F39" s="192"/>
      <c r="G39" s="193" t="s">
        <v>48</v>
      </c>
      <c r="H39" s="194"/>
      <c r="I39" s="195"/>
      <c r="J39" s="196"/>
      <c r="K39" s="196"/>
      <c r="L39" s="196"/>
    </row>
    <row r="40" spans="1:12">
      <c r="A40" s="117"/>
      <c r="B40" s="117"/>
      <c r="C40" s="117"/>
      <c r="D40" s="117"/>
      <c r="E40" s="117"/>
      <c r="F40" s="117"/>
      <c r="G40" s="117"/>
      <c r="H40" s="117"/>
      <c r="I40" s="117"/>
      <c r="J40" s="117"/>
      <c r="K40" s="117"/>
      <c r="L40" s="117"/>
    </row>
    <row r="41" spans="1:12" ht="12.75" customHeight="1">
      <c r="A41" s="112" t="s">
        <v>171</v>
      </c>
      <c r="B41" s="112"/>
      <c r="C41" s="112"/>
      <c r="D41" s="112"/>
      <c r="E41" s="112"/>
      <c r="F41" s="112"/>
      <c r="G41" s="112"/>
      <c r="H41" s="112"/>
      <c r="I41" s="112"/>
      <c r="J41" s="112"/>
      <c r="K41" s="112"/>
      <c r="L41" s="112"/>
    </row>
    <row r="42" spans="1:12" ht="12.75" customHeight="1">
      <c r="A42" s="112"/>
      <c r="B42" s="112"/>
      <c r="C42" s="113"/>
      <c r="D42" s="113"/>
      <c r="E42" s="113"/>
      <c r="F42" s="113"/>
      <c r="G42" s="113"/>
      <c r="H42" s="113"/>
      <c r="I42" s="113"/>
      <c r="J42" s="112"/>
      <c r="K42" s="112"/>
      <c r="L42" s="112"/>
    </row>
    <row r="43" spans="1:12">
      <c r="A43" s="53"/>
      <c r="B43" s="53"/>
      <c r="C43" s="16"/>
      <c r="D43" s="16"/>
      <c r="E43" s="16"/>
      <c r="F43" s="16"/>
      <c r="G43" s="16"/>
      <c r="H43" s="16"/>
      <c r="I43" s="16"/>
      <c r="J43" s="16"/>
      <c r="K43" s="16"/>
      <c r="L43" s="16"/>
    </row>
    <row r="47" spans="1:12">
      <c r="D47" s="28"/>
      <c r="E47" s="28"/>
      <c r="F47" s="28"/>
      <c r="G47" s="28"/>
      <c r="H47" s="28"/>
      <c r="I47" s="28"/>
      <c r="J47" s="28"/>
    </row>
    <row r="57" spans="6:13">
      <c r="F57" s="28"/>
      <c r="G57" s="28"/>
      <c r="K57" s="28"/>
      <c r="L57" s="28"/>
      <c r="M57" s="28"/>
    </row>
    <row r="60" spans="6:13">
      <c r="F60" s="28"/>
      <c r="G60" s="28"/>
      <c r="K60" s="28"/>
      <c r="L60" s="28"/>
      <c r="M60" s="28"/>
    </row>
    <row r="72" spans="4:13">
      <c r="D72" s="28"/>
      <c r="E72" s="28"/>
      <c r="F72" s="28"/>
      <c r="G72" s="28"/>
      <c r="K72" s="28"/>
      <c r="L72" s="28"/>
      <c r="M72" s="28"/>
    </row>
    <row r="75" spans="4:13">
      <c r="D75" s="28"/>
      <c r="E75" s="28"/>
      <c r="F75" s="28"/>
      <c r="G75" s="28"/>
      <c r="K75" s="28"/>
      <c r="L75" s="28"/>
      <c r="M75" s="28"/>
    </row>
  </sheetData>
  <sheetProtection selectLockedCells="1"/>
  <customSheetViews>
    <customSheetView guid="{A2BF9D10-A07A-40F9-90D6-D28A952646B8}" showRuler="0">
      <selection sqref="A1:L1"/>
      <pageMargins left="0.27559055118110237" right="0.27559055118110237" top="0.39370078740157483" bottom="0.39370078740157483" header="0.19685039370078741" footer="0.19685039370078741"/>
      <printOptions horizontalCentered="1"/>
      <pageSetup paperSize="9" scale="83" orientation="landscape" r:id="rId1"/>
      <headerFooter alignWithMargins="0">
        <oddFooter>&amp;R&amp;"Arial,Bold"&amp;12&amp;A</oddFooter>
      </headerFooter>
    </customSheetView>
  </customSheetViews>
  <mergeCells count="10">
    <mergeCell ref="A1:L1"/>
    <mergeCell ref="A3:L3"/>
    <mergeCell ref="H4:I4"/>
    <mergeCell ref="J4:K4"/>
    <mergeCell ref="A2:L2"/>
    <mergeCell ref="D4:D5"/>
    <mergeCell ref="C4:C5"/>
    <mergeCell ref="B4:B5"/>
    <mergeCell ref="A4:A5"/>
    <mergeCell ref="E4:E5"/>
  </mergeCells>
  <phoneticPr fontId="0" type="noConversion"/>
  <printOptions horizontalCentered="1"/>
  <pageMargins left="0.27559055118110237" right="0.27559055118110237" top="0.39370078740157483" bottom="0.39370078740157483" header="0.19685039370078741" footer="0.19685039370078741"/>
  <pageSetup paperSize="9" scale="83" orientation="landscape" r:id="rId2"/>
  <headerFooter alignWithMargins="0">
    <oddFooter>&amp;R&amp;"Arial,Bold"&amp;12&amp;A</oddFooter>
  </headerFooter>
  <ignoredErrors>
    <ignoredError sqref="L7"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X86"/>
  <sheetViews>
    <sheetView tabSelected="1" view="pageBreakPreview" zoomScale="70" zoomScaleNormal="100" zoomScaleSheetLayoutView="70" workbookViewId="0">
      <selection activeCell="J11" sqref="J11"/>
    </sheetView>
  </sheetViews>
  <sheetFormatPr defaultColWidth="9.140625" defaultRowHeight="12.75"/>
  <cols>
    <col min="1" max="1" width="1.7109375" style="31" customWidth="1"/>
    <col min="2" max="2" width="37.140625" style="31" customWidth="1"/>
    <col min="3" max="3" width="17.85546875" style="31" customWidth="1"/>
    <col min="4" max="4" width="19.85546875" style="31" customWidth="1"/>
    <col min="5" max="5" width="15.5703125" style="31" customWidth="1"/>
    <col min="6" max="6" width="19.140625" style="322" customWidth="1"/>
    <col min="7" max="7" width="22.28515625" style="322" customWidth="1"/>
    <col min="8" max="10" width="15.42578125" style="322" customWidth="1"/>
    <col min="11" max="11" width="17.28515625" style="322" customWidth="1"/>
    <col min="12" max="12" width="54.7109375" style="322" customWidth="1"/>
    <col min="13" max="13" width="17.140625" style="31" customWidth="1"/>
    <col min="14" max="14" width="9.140625" style="31"/>
    <col min="15" max="15" width="31.7109375" style="31" hidden="1" customWidth="1"/>
    <col min="16" max="16384" width="9.140625" style="31"/>
  </cols>
  <sheetData>
    <row r="1" spans="1:23" s="311" customFormat="1" ht="15.75">
      <c r="A1" s="317"/>
      <c r="B1" s="664" t="s">
        <v>514</v>
      </c>
      <c r="C1" s="664"/>
      <c r="D1" s="664"/>
      <c r="E1" s="664"/>
      <c r="F1" s="664"/>
      <c r="G1" s="664"/>
      <c r="H1" s="664"/>
      <c r="I1" s="664"/>
      <c r="J1" s="664"/>
      <c r="K1" s="664"/>
      <c r="L1" s="664"/>
      <c r="M1" s="315"/>
      <c r="N1" s="316"/>
      <c r="O1" s="316"/>
      <c r="P1" s="316"/>
      <c r="Q1" s="316"/>
      <c r="R1" s="316"/>
      <c r="S1" s="316"/>
      <c r="T1" s="316"/>
    </row>
    <row r="2" spans="1:23" s="311" customFormat="1" ht="18" customHeight="1">
      <c r="A2" s="317"/>
      <c r="B2" s="665" t="s">
        <v>515</v>
      </c>
      <c r="C2" s="665"/>
      <c r="D2" s="665"/>
      <c r="E2" s="665"/>
      <c r="F2" s="665"/>
      <c r="G2" s="665"/>
      <c r="H2" s="665"/>
      <c r="I2" s="665"/>
      <c r="J2" s="665"/>
      <c r="K2" s="665"/>
      <c r="L2" s="665"/>
      <c r="M2" s="317"/>
    </row>
    <row r="3" spans="1:23" s="311" customFormat="1" ht="16.5">
      <c r="A3" s="317"/>
      <c r="B3" s="665" t="s">
        <v>701</v>
      </c>
      <c r="C3" s="666"/>
      <c r="D3" s="666"/>
      <c r="E3" s="666"/>
      <c r="F3" s="666"/>
      <c r="G3" s="666"/>
      <c r="H3" s="666"/>
      <c r="I3" s="666"/>
      <c r="J3" s="666"/>
      <c r="K3" s="666"/>
      <c r="L3" s="666"/>
      <c r="M3" s="318"/>
      <c r="N3" s="319"/>
      <c r="O3" s="319"/>
      <c r="P3" s="320"/>
    </row>
    <row r="4" spans="1:23" s="311" customFormat="1" ht="100.15" customHeight="1">
      <c r="A4" s="317"/>
      <c r="B4" s="629" t="s">
        <v>573</v>
      </c>
      <c r="C4" s="668" t="s">
        <v>525</v>
      </c>
      <c r="D4" s="668" t="s">
        <v>702</v>
      </c>
      <c r="E4" s="670" t="s">
        <v>685</v>
      </c>
      <c r="F4" s="671"/>
      <c r="G4" s="668" t="s">
        <v>703</v>
      </c>
      <c r="H4" s="674" t="s">
        <v>686</v>
      </c>
      <c r="I4" s="675"/>
      <c r="J4" s="676"/>
      <c r="K4" s="477" t="s">
        <v>687</v>
      </c>
      <c r="L4" s="680" t="s">
        <v>688</v>
      </c>
      <c r="N4" s="319"/>
      <c r="O4" s="319"/>
    </row>
    <row r="5" spans="1:23" s="311" customFormat="1" ht="51.75" customHeight="1">
      <c r="A5" s="317"/>
      <c r="B5" s="667"/>
      <c r="C5" s="669"/>
      <c r="D5" s="669"/>
      <c r="E5" s="672"/>
      <c r="F5" s="673"/>
      <c r="G5" s="669"/>
      <c r="H5" s="478" t="str">
        <f>"Year 1
"&amp;LEFT('Cover Sheet'!M2,4)+1&amp;"-"&amp;RIGHT('Cover Sheet'!M2,4)+1</f>
        <v>Year 1
2017-2018</v>
      </c>
      <c r="I5" s="478" t="str">
        <f>"Year 2
"&amp;LEFT('Cover Sheet'!M2,4)+2&amp;"-"&amp;RIGHT('Cover Sheet'!M2,4)+2</f>
        <v>Year 2
2018-2019</v>
      </c>
      <c r="J5" s="478" t="str">
        <f>"Year 3
"&amp;LEFT('Cover Sheet'!M2,4)+3&amp;"-"&amp;RIGHT('Cover Sheet'!M2,4)+3</f>
        <v>Year 3
2019-2020</v>
      </c>
      <c r="K5" s="479" t="s">
        <v>526</v>
      </c>
      <c r="L5" s="681"/>
      <c r="O5" s="169" t="s">
        <v>202</v>
      </c>
      <c r="R5" s="321"/>
      <c r="S5" s="312"/>
      <c r="T5" s="312"/>
      <c r="U5" s="312"/>
      <c r="V5" s="312"/>
      <c r="W5" s="677"/>
    </row>
    <row r="6" spans="1:23" ht="15">
      <c r="A6" s="327"/>
      <c r="B6" s="468"/>
      <c r="C6" s="469"/>
      <c r="D6" s="470" t="s">
        <v>527</v>
      </c>
      <c r="E6" s="678" t="s">
        <v>528</v>
      </c>
      <c r="F6" s="679"/>
      <c r="G6" s="471" t="s">
        <v>529</v>
      </c>
      <c r="H6" s="471" t="s">
        <v>529</v>
      </c>
      <c r="I6" s="471" t="s">
        <v>529</v>
      </c>
      <c r="J6" s="471" t="s">
        <v>529</v>
      </c>
      <c r="K6" s="472">
        <v>0</v>
      </c>
      <c r="L6" s="473"/>
      <c r="O6" s="322" t="s">
        <v>516</v>
      </c>
      <c r="R6" s="321"/>
      <c r="S6" s="312"/>
      <c r="T6" s="312"/>
      <c r="U6" s="312"/>
      <c r="V6" s="312"/>
      <c r="W6" s="677"/>
    </row>
    <row r="7" spans="1:23" ht="15">
      <c r="A7" s="327"/>
      <c r="B7" s="474"/>
      <c r="C7" s="475"/>
      <c r="D7" s="470" t="s">
        <v>527</v>
      </c>
      <c r="E7" s="678" t="s">
        <v>528</v>
      </c>
      <c r="F7" s="688"/>
      <c r="G7" s="471" t="s">
        <v>529</v>
      </c>
      <c r="H7" s="471" t="s">
        <v>529</v>
      </c>
      <c r="I7" s="471" t="s">
        <v>529</v>
      </c>
      <c r="J7" s="471" t="s">
        <v>529</v>
      </c>
      <c r="K7" s="472">
        <v>0</v>
      </c>
      <c r="L7" s="473"/>
    </row>
    <row r="8" spans="1:23" ht="15.95" customHeight="1">
      <c r="A8" s="327"/>
      <c r="B8" s="323"/>
      <c r="C8" s="323"/>
      <c r="D8" s="323"/>
      <c r="E8" s="323"/>
      <c r="F8" s="336" t="str">
        <f>IF(G8&gt;0,"Total","")</f>
        <v/>
      </c>
      <c r="G8" s="370">
        <f>'Receipt &amp; Expenditure'!C24</f>
        <v>0</v>
      </c>
      <c r="H8" s="325"/>
      <c r="I8" s="325"/>
      <c r="J8" s="325" t="str">
        <f>IF(COUNTIF(C:C,"Provider Owned")&gt;0,"TOTAL","")</f>
        <v/>
      </c>
      <c r="K8" s="324">
        <f>SUM(K6:K7)</f>
        <v>0</v>
      </c>
      <c r="L8" s="325"/>
    </row>
    <row r="9" spans="1:23" ht="44.45" customHeight="1">
      <c r="A9" s="327"/>
      <c r="B9" s="689" t="s">
        <v>691</v>
      </c>
      <c r="C9" s="689"/>
      <c r="D9" s="689"/>
      <c r="E9" s="689"/>
      <c r="F9" s="336"/>
      <c r="G9" s="313"/>
      <c r="H9" s="325"/>
      <c r="I9" s="325"/>
      <c r="J9" s="325"/>
      <c r="K9" s="324"/>
      <c r="L9" s="325"/>
    </row>
    <row r="10" spans="1:23" ht="11.25" customHeight="1">
      <c r="A10" s="327"/>
      <c r="B10" s="323"/>
      <c r="C10" s="323"/>
      <c r="D10" s="323"/>
      <c r="E10" s="323"/>
      <c r="F10" s="323"/>
      <c r="G10" s="323"/>
      <c r="H10" s="323"/>
      <c r="I10" s="323"/>
      <c r="J10" s="326"/>
      <c r="K10" s="326"/>
      <c r="L10" s="326"/>
    </row>
    <row r="11" spans="1:23" ht="43.5" customHeight="1">
      <c r="A11" s="327"/>
      <c r="B11" s="657" t="s">
        <v>653</v>
      </c>
      <c r="C11" s="682"/>
      <c r="D11" s="682"/>
      <c r="E11" s="682"/>
      <c r="F11" s="683"/>
      <c r="G11" s="367" t="s">
        <v>520</v>
      </c>
      <c r="H11" s="313"/>
      <c r="I11" s="313"/>
      <c r="J11" s="313"/>
      <c r="K11" s="313"/>
      <c r="L11" s="313"/>
      <c r="M11" s="313"/>
    </row>
    <row r="12" spans="1:23" ht="49.15" customHeight="1">
      <c r="A12" s="327"/>
      <c r="B12" s="685" t="s">
        <v>678</v>
      </c>
      <c r="C12" s="686"/>
      <c r="D12" s="686"/>
      <c r="E12" s="686"/>
      <c r="F12" s="687"/>
      <c r="G12" s="488">
        <v>0</v>
      </c>
      <c r="H12" s="313"/>
      <c r="I12" s="313"/>
      <c r="J12" s="313"/>
      <c r="K12" s="313"/>
      <c r="L12" s="313"/>
      <c r="M12" s="313"/>
    </row>
    <row r="13" spans="1:23" ht="49.15" customHeight="1">
      <c r="A13" s="327"/>
      <c r="B13" s="685" t="s">
        <v>679</v>
      </c>
      <c r="C13" s="686"/>
      <c r="D13" s="686"/>
      <c r="E13" s="686"/>
      <c r="F13" s="687"/>
      <c r="G13" s="488">
        <v>0</v>
      </c>
      <c r="H13" s="313"/>
      <c r="I13" s="313"/>
      <c r="J13" s="313"/>
      <c r="K13" s="313"/>
      <c r="L13" s="313"/>
    </row>
    <row r="14" spans="1:23" ht="49.15" customHeight="1">
      <c r="A14" s="327"/>
      <c r="B14" s="685" t="s">
        <v>680</v>
      </c>
      <c r="C14" s="686"/>
      <c r="D14" s="686"/>
      <c r="E14" s="686"/>
      <c r="F14" s="687"/>
      <c r="G14" s="488">
        <v>0</v>
      </c>
      <c r="H14" s="313"/>
      <c r="I14" s="313"/>
      <c r="J14" s="313"/>
      <c r="K14" s="313"/>
      <c r="L14" s="313"/>
    </row>
    <row r="15" spans="1:23" ht="9" customHeight="1">
      <c r="A15" s="327"/>
      <c r="B15" s="328"/>
      <c r="C15" s="328"/>
      <c r="D15" s="328"/>
      <c r="E15" s="328"/>
      <c r="F15" s="328"/>
      <c r="G15" s="371"/>
      <c r="H15" s="313"/>
      <c r="I15" s="313"/>
      <c r="J15" s="313"/>
      <c r="K15" s="313"/>
      <c r="L15" s="313"/>
    </row>
    <row r="16" spans="1:23" ht="43.5" customHeight="1">
      <c r="A16" s="327"/>
      <c r="B16" s="657" t="s">
        <v>652</v>
      </c>
      <c r="C16" s="682"/>
      <c r="D16" s="682"/>
      <c r="E16" s="682"/>
      <c r="F16" s="683"/>
      <c r="G16" s="372"/>
      <c r="H16" s="313"/>
      <c r="I16" s="313"/>
      <c r="J16" s="313"/>
      <c r="K16" s="313"/>
      <c r="L16" s="313"/>
    </row>
    <row r="17" spans="1:13" ht="23.45" customHeight="1">
      <c r="A17" s="327"/>
      <c r="B17" s="652" t="s">
        <v>681</v>
      </c>
      <c r="C17" s="653"/>
      <c r="D17" s="653"/>
      <c r="E17" s="653"/>
      <c r="F17" s="684"/>
      <c r="G17" s="489">
        <v>0</v>
      </c>
      <c r="H17" s="313"/>
      <c r="I17" s="313"/>
      <c r="J17" s="313"/>
      <c r="K17" s="313"/>
      <c r="L17" s="313"/>
    </row>
    <row r="18" spans="1:13" ht="23.45" customHeight="1">
      <c r="A18" s="327"/>
      <c r="B18" s="652" t="s">
        <v>682</v>
      </c>
      <c r="C18" s="653"/>
      <c r="D18" s="653"/>
      <c r="E18" s="653"/>
      <c r="F18" s="654"/>
      <c r="G18" s="489">
        <v>0</v>
      </c>
      <c r="H18" s="313"/>
      <c r="I18" s="646" t="s">
        <v>521</v>
      </c>
      <c r="J18" s="647"/>
      <c r="K18" s="647"/>
      <c r="L18" s="647"/>
    </row>
    <row r="19" spans="1:13" ht="23.45" customHeight="1">
      <c r="A19" s="327"/>
      <c r="B19" s="652" t="s">
        <v>683</v>
      </c>
      <c r="C19" s="653"/>
      <c r="D19" s="653"/>
      <c r="E19" s="653"/>
      <c r="F19" s="654"/>
      <c r="G19" s="489">
        <v>0</v>
      </c>
      <c r="H19" s="313"/>
      <c r="I19" s="647"/>
      <c r="J19" s="647"/>
      <c r="K19" s="647"/>
      <c r="L19" s="647"/>
    </row>
    <row r="20" spans="1:13" ht="23.45" customHeight="1">
      <c r="A20" s="327"/>
      <c r="B20" s="652" t="s">
        <v>654</v>
      </c>
      <c r="C20" s="655"/>
      <c r="D20" s="655"/>
      <c r="E20" s="655"/>
      <c r="F20" s="656"/>
      <c r="G20" s="489">
        <v>0</v>
      </c>
      <c r="H20" s="313"/>
      <c r="I20" s="648" t="s">
        <v>608</v>
      </c>
      <c r="J20" s="648"/>
      <c r="K20" s="648"/>
      <c r="L20" s="648"/>
      <c r="M20" s="313"/>
    </row>
    <row r="21" spans="1:13" ht="21.6" customHeight="1">
      <c r="A21" s="327"/>
      <c r="B21" s="660" t="s">
        <v>655</v>
      </c>
      <c r="C21" s="661"/>
      <c r="D21" s="313"/>
      <c r="E21" s="313"/>
      <c r="F21" s="313"/>
      <c r="G21" s="373"/>
      <c r="H21" s="313"/>
      <c r="I21" s="662" t="s">
        <v>595</v>
      </c>
      <c r="J21" s="663"/>
      <c r="K21" s="663"/>
      <c r="L21" s="663"/>
      <c r="M21" s="313"/>
    </row>
    <row r="22" spans="1:13" ht="43.5" customHeight="1">
      <c r="A22" s="327"/>
      <c r="B22" s="657" t="s">
        <v>537</v>
      </c>
      <c r="C22" s="658"/>
      <c r="D22" s="658"/>
      <c r="E22" s="658"/>
      <c r="F22" s="659"/>
      <c r="G22" s="372" t="s">
        <v>437</v>
      </c>
      <c r="H22" s="313"/>
      <c r="I22" s="476"/>
      <c r="J22" s="476"/>
      <c r="K22" s="476"/>
      <c r="L22" s="476"/>
      <c r="M22" s="313"/>
    </row>
    <row r="23" spans="1:13" ht="23.45" customHeight="1">
      <c r="A23" s="327"/>
      <c r="B23" s="649" t="s">
        <v>684</v>
      </c>
      <c r="C23" s="650"/>
      <c r="D23" s="650"/>
      <c r="E23" s="650"/>
      <c r="F23" s="651"/>
      <c r="G23" s="490">
        <v>0</v>
      </c>
      <c r="H23" s="313"/>
      <c r="I23" s="313"/>
      <c r="J23" s="313"/>
      <c r="K23" s="313"/>
      <c r="L23" s="313"/>
      <c r="M23" s="313"/>
    </row>
    <row r="24" spans="1:13" ht="15.95" customHeight="1">
      <c r="A24" s="327"/>
      <c r="B24" s="327"/>
      <c r="C24" s="327"/>
      <c r="D24" s="327"/>
      <c r="E24" s="327"/>
      <c r="F24" s="313"/>
      <c r="G24" s="313"/>
      <c r="H24" s="313"/>
      <c r="I24" s="313"/>
      <c r="J24" s="313"/>
      <c r="K24" s="313"/>
      <c r="L24" s="313"/>
      <c r="M24" s="313"/>
    </row>
    <row r="25" spans="1:13" ht="15.95" customHeight="1">
      <c r="B25" s="328"/>
      <c r="C25" s="328"/>
      <c r="D25" s="328"/>
      <c r="E25" s="328"/>
    </row>
    <row r="26" spans="1:13" ht="15.95" customHeight="1">
      <c r="B26" s="328"/>
      <c r="C26" s="328"/>
      <c r="D26" s="328"/>
      <c r="E26" s="328"/>
    </row>
    <row r="27" spans="1:13" ht="15.95" customHeight="1">
      <c r="B27" s="328"/>
      <c r="C27" s="328"/>
      <c r="D27" s="328"/>
      <c r="E27" s="328"/>
    </row>
    <row r="28" spans="1:13" ht="15.95" customHeight="1">
      <c r="B28" s="328"/>
      <c r="C28" s="328"/>
      <c r="D28" s="328"/>
      <c r="E28" s="328"/>
    </row>
    <row r="29" spans="1:13" ht="15.95" customHeight="1">
      <c r="B29" s="330"/>
      <c r="C29" s="330"/>
      <c r="D29" s="330"/>
      <c r="E29" s="330"/>
    </row>
    <row r="30" spans="1:13" ht="15.95" customHeight="1">
      <c r="B30" s="330"/>
      <c r="C30" s="330"/>
      <c r="D30" s="330"/>
      <c r="E30" s="330"/>
    </row>
    <row r="31" spans="1:13" ht="15.95" customHeight="1">
      <c r="B31" s="327"/>
      <c r="C31" s="327"/>
      <c r="D31" s="327"/>
      <c r="E31" s="327"/>
    </row>
    <row r="32" spans="1:13" ht="15.95" customHeight="1">
      <c r="B32" s="327"/>
      <c r="C32" s="327"/>
      <c r="D32" s="327"/>
      <c r="E32" s="327"/>
    </row>
    <row r="33" spans="2:12" ht="15.95" customHeight="1">
      <c r="B33" s="327"/>
      <c r="C33" s="327"/>
      <c r="D33" s="323"/>
      <c r="E33" s="327"/>
      <c r="F33" s="327"/>
      <c r="G33" s="327"/>
      <c r="H33" s="327"/>
      <c r="I33" s="327"/>
      <c r="J33" s="327"/>
      <c r="K33" s="327"/>
      <c r="L33" s="327"/>
    </row>
    <row r="34" spans="2:12" ht="15.95" customHeight="1">
      <c r="B34" s="327"/>
      <c r="C34" s="327"/>
      <c r="D34" s="323"/>
      <c r="E34" s="327"/>
      <c r="F34" s="327"/>
      <c r="G34" s="327"/>
      <c r="H34" s="327"/>
      <c r="I34" s="327"/>
      <c r="J34" s="327"/>
      <c r="K34" s="327"/>
      <c r="L34" s="327"/>
    </row>
    <row r="35" spans="2:12" ht="15.95" customHeight="1">
      <c r="B35" s="327"/>
      <c r="C35" s="327"/>
      <c r="D35" s="323"/>
      <c r="E35" s="327"/>
      <c r="F35" s="327"/>
      <c r="G35" s="327"/>
      <c r="H35" s="327"/>
      <c r="I35" s="327"/>
      <c r="J35" s="327"/>
      <c r="K35" s="327"/>
      <c r="L35" s="327"/>
    </row>
    <row r="36" spans="2:12">
      <c r="B36" s="331"/>
      <c r="C36" s="331"/>
      <c r="D36" s="331"/>
      <c r="E36" s="327"/>
      <c r="F36" s="327"/>
      <c r="G36" s="327"/>
      <c r="H36" s="327"/>
      <c r="I36" s="327"/>
      <c r="J36" s="327"/>
      <c r="K36" s="327"/>
      <c r="L36" s="327"/>
    </row>
    <row r="37" spans="2:12" ht="13.15" customHeight="1">
      <c r="B37" s="327"/>
      <c r="C37" s="327"/>
      <c r="D37" s="331"/>
      <c r="E37" s="327"/>
      <c r="F37" s="327"/>
      <c r="G37" s="327"/>
      <c r="H37" s="327"/>
      <c r="I37" s="327"/>
      <c r="J37" s="327"/>
      <c r="K37" s="327"/>
      <c r="L37" s="327"/>
    </row>
    <row r="38" spans="2:12">
      <c r="B38" s="327"/>
      <c r="C38" s="327"/>
      <c r="D38" s="331"/>
      <c r="E38" s="327"/>
      <c r="F38" s="327"/>
      <c r="G38" s="327"/>
      <c r="H38" s="327"/>
      <c r="I38" s="327"/>
      <c r="J38" s="327"/>
      <c r="K38" s="327"/>
      <c r="L38" s="327"/>
    </row>
    <row r="39" spans="2:12">
      <c r="B39" s="327"/>
      <c r="C39" s="327"/>
      <c r="D39" s="331"/>
      <c r="E39" s="327"/>
      <c r="F39" s="313"/>
      <c r="G39" s="313"/>
      <c r="H39" s="313"/>
      <c r="I39" s="313"/>
      <c r="J39" s="313"/>
      <c r="K39" s="313"/>
      <c r="L39" s="313"/>
    </row>
    <row r="40" spans="2:12" ht="13.5" customHeight="1">
      <c r="B40" s="327"/>
      <c r="C40" s="327"/>
      <c r="D40" s="332"/>
      <c r="E40" s="327"/>
      <c r="F40" s="313"/>
      <c r="G40" s="313"/>
      <c r="H40" s="313"/>
      <c r="I40" s="313"/>
      <c r="J40" s="313"/>
      <c r="K40" s="313"/>
      <c r="L40" s="313"/>
    </row>
    <row r="41" spans="2:12" ht="13.5" customHeight="1">
      <c r="B41" s="333"/>
      <c r="C41" s="333"/>
      <c r="D41" s="332"/>
      <c r="E41" s="327"/>
      <c r="F41" s="313"/>
      <c r="G41" s="313"/>
      <c r="H41" s="313"/>
      <c r="I41" s="313"/>
      <c r="J41" s="313"/>
      <c r="K41" s="313"/>
      <c r="L41" s="313"/>
    </row>
    <row r="42" spans="2:12" ht="12.75" customHeight="1">
      <c r="B42" s="327"/>
      <c r="C42" s="327"/>
      <c r="D42" s="327"/>
      <c r="E42" s="327"/>
      <c r="F42" s="313"/>
      <c r="G42" s="313"/>
      <c r="H42" s="313"/>
      <c r="I42" s="313"/>
      <c r="J42" s="313"/>
      <c r="K42" s="313"/>
      <c r="L42" s="313"/>
    </row>
    <row r="43" spans="2:12">
      <c r="B43" s="327"/>
      <c r="C43" s="327"/>
      <c r="D43" s="327"/>
      <c r="E43" s="327"/>
      <c r="F43" s="313"/>
      <c r="G43" s="313"/>
      <c r="H43" s="313"/>
      <c r="I43" s="313"/>
      <c r="J43" s="313"/>
      <c r="K43" s="313"/>
      <c r="L43" s="313"/>
    </row>
    <row r="44" spans="2:12" hidden="1">
      <c r="B44" s="327"/>
      <c r="C44" s="327"/>
      <c r="D44" s="327"/>
      <c r="E44" s="327"/>
      <c r="F44" s="313"/>
      <c r="G44" s="313"/>
      <c r="H44" s="313"/>
      <c r="I44" s="313"/>
      <c r="J44" s="313"/>
      <c r="K44" s="313"/>
      <c r="L44" s="313"/>
    </row>
    <row r="45" spans="2:12" hidden="1">
      <c r="B45" s="327"/>
      <c r="C45" s="327"/>
      <c r="D45" s="327"/>
      <c r="E45" s="327"/>
      <c r="F45" s="313"/>
      <c r="G45" s="313"/>
      <c r="H45" s="313"/>
      <c r="I45" s="313"/>
      <c r="J45" s="313"/>
      <c r="K45" s="313"/>
      <c r="L45" s="313"/>
    </row>
    <row r="46" spans="2:12" hidden="1">
      <c r="B46" s="327"/>
      <c r="C46" s="327"/>
      <c r="D46" s="327"/>
      <c r="E46" s="327"/>
      <c r="F46" s="313"/>
      <c r="G46" s="313"/>
      <c r="H46" s="313"/>
      <c r="I46" s="313"/>
      <c r="J46" s="313"/>
      <c r="K46" s="313"/>
      <c r="L46" s="313"/>
    </row>
    <row r="47" spans="2:12" hidden="1">
      <c r="B47" s="327"/>
      <c r="C47" s="327"/>
      <c r="D47" s="327"/>
      <c r="E47" s="327"/>
      <c r="F47" s="313"/>
      <c r="G47" s="313"/>
      <c r="H47" s="313"/>
      <c r="I47" s="313"/>
      <c r="J47" s="313"/>
      <c r="K47" s="313"/>
      <c r="L47" s="313"/>
    </row>
    <row r="48" spans="2:12" hidden="1">
      <c r="B48" s="327"/>
      <c r="C48" s="327"/>
      <c r="D48" s="327"/>
      <c r="E48" s="327"/>
      <c r="F48" s="313"/>
      <c r="G48" s="313"/>
      <c r="H48" s="313"/>
      <c r="I48" s="313"/>
      <c r="J48" s="313"/>
      <c r="K48" s="313"/>
      <c r="L48" s="313"/>
    </row>
    <row r="49" spans="2:24" hidden="1">
      <c r="B49" s="327"/>
      <c r="C49" s="327"/>
      <c r="D49" s="327"/>
      <c r="E49" s="327"/>
      <c r="F49" s="313"/>
      <c r="G49" s="313"/>
      <c r="H49" s="313"/>
      <c r="I49" s="313"/>
      <c r="J49" s="313"/>
      <c r="K49" s="313"/>
      <c r="L49" s="313"/>
    </row>
    <row r="50" spans="2:24" hidden="1">
      <c r="B50" s="327"/>
      <c r="C50" s="327"/>
      <c r="D50" s="327"/>
      <c r="E50" s="327"/>
      <c r="F50" s="313"/>
      <c r="G50" s="313"/>
      <c r="H50" s="313"/>
      <c r="I50" s="313"/>
      <c r="J50" s="313"/>
      <c r="K50" s="313"/>
      <c r="L50" s="313"/>
    </row>
    <row r="51" spans="2:24" hidden="1">
      <c r="B51" s="327"/>
      <c r="C51" s="327"/>
      <c r="D51" s="327"/>
      <c r="E51" s="327"/>
      <c r="F51" s="334"/>
      <c r="G51" s="313"/>
      <c r="H51" s="313"/>
      <c r="I51" s="313"/>
      <c r="J51" s="313"/>
      <c r="K51" s="313"/>
      <c r="L51" s="313"/>
    </row>
    <row r="52" spans="2:24" hidden="1">
      <c r="B52" s="327"/>
      <c r="C52" s="327"/>
      <c r="D52" s="327"/>
      <c r="E52" s="327"/>
      <c r="F52" s="313"/>
      <c r="G52" s="313"/>
      <c r="H52" s="313"/>
      <c r="I52" s="313"/>
      <c r="J52" s="313"/>
      <c r="K52" s="313"/>
      <c r="L52" s="313"/>
      <c r="M52" s="314"/>
      <c r="N52" s="314"/>
      <c r="O52" s="314"/>
      <c r="P52" s="314"/>
    </row>
    <row r="53" spans="2:24" hidden="1">
      <c r="B53" s="327"/>
      <c r="C53" s="327"/>
      <c r="D53" s="327"/>
      <c r="E53" s="327"/>
      <c r="F53" s="313"/>
      <c r="G53" s="313"/>
      <c r="H53" s="313"/>
      <c r="I53" s="313"/>
      <c r="J53" s="329" t="s">
        <v>522</v>
      </c>
      <c r="K53" s="329"/>
      <c r="L53" s="329"/>
      <c r="M53" s="329"/>
      <c r="N53" s="314"/>
      <c r="O53" s="314"/>
      <c r="P53" s="314"/>
    </row>
    <row r="54" spans="2:24" hidden="1">
      <c r="B54" s="327"/>
      <c r="C54" s="327"/>
      <c r="D54" s="327"/>
      <c r="E54" s="327"/>
      <c r="F54" s="313"/>
      <c r="G54" s="313"/>
      <c r="H54" s="313"/>
      <c r="I54" s="313"/>
      <c r="J54" s="313"/>
      <c r="K54" s="313"/>
      <c r="L54" s="313"/>
      <c r="M54" s="314"/>
      <c r="N54" s="314"/>
      <c r="O54" s="314"/>
      <c r="P54" s="314"/>
    </row>
    <row r="55" spans="2:24" hidden="1">
      <c r="B55" s="327"/>
      <c r="C55" s="327"/>
      <c r="D55" s="327"/>
      <c r="E55" s="327"/>
      <c r="F55" s="313"/>
      <c r="G55" s="313"/>
      <c r="H55" s="313"/>
      <c r="I55" s="313"/>
      <c r="J55" s="313"/>
      <c r="K55" s="313"/>
      <c r="L55" s="313"/>
      <c r="M55" s="314"/>
      <c r="N55" s="314"/>
      <c r="O55" s="314"/>
      <c r="P55" s="314"/>
    </row>
    <row r="56" spans="2:24" hidden="1">
      <c r="B56" s="327"/>
      <c r="C56" s="327"/>
      <c r="D56" s="327"/>
      <c r="E56" s="327"/>
      <c r="F56" s="313"/>
      <c r="G56" s="313"/>
      <c r="H56" s="313"/>
      <c r="I56" s="313"/>
      <c r="J56" s="313"/>
      <c r="K56" s="313"/>
      <c r="L56" s="313"/>
      <c r="M56" s="329"/>
      <c r="N56" s="314"/>
      <c r="O56" s="314"/>
      <c r="P56" s="314"/>
    </row>
    <row r="57" spans="2:24" hidden="1">
      <c r="B57" s="327"/>
      <c r="C57" s="327"/>
      <c r="D57" s="327"/>
      <c r="E57" s="327"/>
      <c r="F57" s="313"/>
      <c r="G57" s="313"/>
      <c r="H57" s="313"/>
      <c r="I57" s="313"/>
      <c r="J57" s="313"/>
      <c r="K57" s="313"/>
      <c r="L57" s="313"/>
      <c r="M57" s="314"/>
      <c r="N57" s="314"/>
      <c r="O57" s="314"/>
      <c r="P57" s="314"/>
    </row>
    <row r="58" spans="2:24" hidden="1">
      <c r="B58" s="327"/>
      <c r="C58" s="327"/>
      <c r="D58" s="327"/>
      <c r="E58" s="327"/>
      <c r="F58" s="313"/>
      <c r="G58" s="313"/>
      <c r="H58" s="313"/>
      <c r="I58" s="313"/>
      <c r="J58" s="313"/>
      <c r="K58" s="313"/>
      <c r="L58" s="313"/>
      <c r="M58" s="314"/>
      <c r="N58" s="314"/>
      <c r="O58" s="314"/>
      <c r="P58" s="329"/>
    </row>
    <row r="59" spans="2:24" hidden="1">
      <c r="B59" s="327"/>
      <c r="C59" s="327"/>
      <c r="D59" s="327"/>
      <c r="E59" s="327"/>
      <c r="F59" s="313"/>
      <c r="G59" s="313"/>
      <c r="H59" s="313"/>
      <c r="I59" s="313"/>
      <c r="J59" s="313"/>
      <c r="K59" s="313"/>
      <c r="L59" s="313"/>
      <c r="M59" s="314"/>
      <c r="N59" s="314"/>
      <c r="O59" s="314"/>
      <c r="P59" s="314"/>
    </row>
    <row r="60" spans="2:24" hidden="1"/>
    <row r="61" spans="2:24" ht="17.25" hidden="1" customHeight="1">
      <c r="C61" s="322" t="s">
        <v>516</v>
      </c>
    </row>
    <row r="62" spans="2:24" ht="25.5" hidden="1">
      <c r="C62" s="322" t="s">
        <v>517</v>
      </c>
      <c r="D62" s="335" t="s">
        <v>523</v>
      </c>
      <c r="E62" s="335"/>
    </row>
    <row r="63" spans="2:24" s="322" customFormat="1" ht="25.5" hidden="1">
      <c r="C63" s="322" t="s">
        <v>518</v>
      </c>
      <c r="D63" s="335" t="s">
        <v>74</v>
      </c>
      <c r="E63" s="335"/>
      <c r="M63" s="31"/>
      <c r="N63" s="31"/>
      <c r="O63" s="31"/>
      <c r="P63" s="31"/>
      <c r="Q63" s="31"/>
      <c r="R63" s="31"/>
      <c r="S63" s="31"/>
      <c r="T63" s="31"/>
      <c r="U63" s="31"/>
      <c r="V63" s="31"/>
      <c r="W63" s="31"/>
      <c r="X63" s="31"/>
    </row>
    <row r="64" spans="2:24" s="322" customFormat="1" hidden="1">
      <c r="C64" s="322" t="s">
        <v>519</v>
      </c>
      <c r="D64" s="31"/>
      <c r="E64" s="31"/>
      <c r="M64" s="31"/>
      <c r="N64" s="31"/>
      <c r="O64" s="31"/>
      <c r="P64" s="31"/>
      <c r="Q64" s="31"/>
      <c r="R64" s="31"/>
      <c r="S64" s="31"/>
      <c r="T64" s="31"/>
      <c r="U64" s="31"/>
      <c r="V64" s="31"/>
      <c r="W64" s="31"/>
      <c r="X64" s="31"/>
    </row>
    <row r="65" spans="3:24" s="322" customFormat="1" hidden="1">
      <c r="C65" s="322" t="s">
        <v>524</v>
      </c>
      <c r="D65" s="31"/>
      <c r="E65" s="31"/>
      <c r="M65" s="31"/>
      <c r="N65" s="31"/>
      <c r="O65" s="31"/>
      <c r="P65" s="31"/>
      <c r="Q65" s="31"/>
      <c r="R65" s="31"/>
      <c r="S65" s="31"/>
      <c r="T65" s="31"/>
      <c r="U65" s="31"/>
      <c r="V65" s="31"/>
      <c r="W65" s="31"/>
      <c r="X65" s="31"/>
    </row>
    <row r="66" spans="3:24" hidden="1"/>
    <row r="67" spans="3:24" hidden="1"/>
    <row r="68" spans="3:24" hidden="1"/>
    <row r="69" spans="3:24" hidden="1"/>
    <row r="86" spans="2:24" s="322" customFormat="1">
      <c r="B86" s="31"/>
      <c r="C86" s="31"/>
      <c r="D86" s="31"/>
      <c r="E86" s="31"/>
      <c r="F86" s="169"/>
      <c r="M86" s="31"/>
      <c r="N86" s="31"/>
      <c r="O86" s="31"/>
      <c r="P86" s="31"/>
      <c r="Q86" s="31"/>
      <c r="R86" s="31"/>
      <c r="S86" s="31"/>
      <c r="T86" s="31"/>
      <c r="U86" s="31"/>
      <c r="V86" s="31"/>
      <c r="W86" s="31"/>
      <c r="X86" s="31"/>
    </row>
  </sheetData>
  <sheetProtection insertRows="0"/>
  <mergeCells count="29">
    <mergeCell ref="W5:W6"/>
    <mergeCell ref="E6:F6"/>
    <mergeCell ref="L4:L5"/>
    <mergeCell ref="B16:F16"/>
    <mergeCell ref="B17:F17"/>
    <mergeCell ref="B11:F11"/>
    <mergeCell ref="B12:F12"/>
    <mergeCell ref="B13:F13"/>
    <mergeCell ref="B14:F14"/>
    <mergeCell ref="E7:F7"/>
    <mergeCell ref="B9:E9"/>
    <mergeCell ref="B1:L1"/>
    <mergeCell ref="B2:L2"/>
    <mergeCell ref="B3:L3"/>
    <mergeCell ref="B4:B5"/>
    <mergeCell ref="C4:C5"/>
    <mergeCell ref="E4:F5"/>
    <mergeCell ref="G4:G5"/>
    <mergeCell ref="H4:J4"/>
    <mergeCell ref="D4:D5"/>
    <mergeCell ref="I18:L19"/>
    <mergeCell ref="I20:L20"/>
    <mergeCell ref="B23:F23"/>
    <mergeCell ref="B18:F18"/>
    <mergeCell ref="B19:F19"/>
    <mergeCell ref="B20:F20"/>
    <mergeCell ref="B22:F22"/>
    <mergeCell ref="B21:C21"/>
    <mergeCell ref="I21:L21"/>
  </mergeCells>
  <conditionalFormatting sqref="K4:K5">
    <cfRule type="expression" dxfId="15" priority="31" stopIfTrue="1">
      <formula>$J$8="Total"</formula>
    </cfRule>
  </conditionalFormatting>
  <conditionalFormatting sqref="K8:K9">
    <cfRule type="expression" dxfId="14" priority="10" stopIfTrue="1">
      <formula>$J$8="total"</formula>
    </cfRule>
  </conditionalFormatting>
  <conditionalFormatting sqref="G12">
    <cfRule type="cellIs" dxfId="13" priority="9" stopIfTrue="1" operator="greaterThan">
      <formula>0</formula>
    </cfRule>
  </conditionalFormatting>
  <conditionalFormatting sqref="G13">
    <cfRule type="cellIs" dxfId="12" priority="8" stopIfTrue="1" operator="greaterThan">
      <formula>0</formula>
    </cfRule>
  </conditionalFormatting>
  <conditionalFormatting sqref="G14">
    <cfRule type="cellIs" dxfId="11" priority="7" stopIfTrue="1" operator="greaterThan">
      <formula>0</formula>
    </cfRule>
  </conditionalFormatting>
  <conditionalFormatting sqref="G17">
    <cfRule type="cellIs" dxfId="10" priority="6" stopIfTrue="1" operator="greaterThan">
      <formula>0</formula>
    </cfRule>
  </conditionalFormatting>
  <conditionalFormatting sqref="G18">
    <cfRule type="cellIs" dxfId="9" priority="5" stopIfTrue="1" operator="greaterThan">
      <formula>0</formula>
    </cfRule>
  </conditionalFormatting>
  <conditionalFormatting sqref="G19">
    <cfRule type="cellIs" dxfId="8" priority="4" stopIfTrue="1" operator="greaterThan">
      <formula>0</formula>
    </cfRule>
  </conditionalFormatting>
  <conditionalFormatting sqref="G20">
    <cfRule type="cellIs" dxfId="7" priority="3" stopIfTrue="1" operator="greaterThan">
      <formula>0</formula>
    </cfRule>
  </conditionalFormatting>
  <conditionalFormatting sqref="G23">
    <cfRule type="cellIs" dxfId="6" priority="2" stopIfTrue="1" operator="greaterThan">
      <formula>0</formula>
    </cfRule>
  </conditionalFormatting>
  <conditionalFormatting sqref="K6:K7">
    <cfRule type="expression" dxfId="5" priority="33" stopIfTrue="1">
      <formula>$J$8="Total"</formula>
    </cfRule>
  </conditionalFormatting>
  <dataValidations count="2">
    <dataValidation errorStyle="warning" allowBlank="1" showInputMessage="1" showErrorMessage="1" sqref="E6:E7"/>
    <dataValidation type="list" allowBlank="1" showInputMessage="1" showErrorMessage="1" sqref="C6:C7">
      <formula1>"Department Owned,Provider Owned,Privately Headleased"</formula1>
    </dataValidation>
  </dataValidations>
  <hyperlinks>
    <hyperlink ref="I23" r:id="rId1" display="http://www.hpw.qld.gov.au/SiteCollectionDocuments/MMF.pdf"/>
    <hyperlink ref="I21" r:id="rId2"/>
  </hyperlinks>
  <printOptions horizontalCentered="1"/>
  <pageMargins left="0" right="0" top="0" bottom="0" header="0.19685039370078741" footer="0.19685039370078741"/>
  <pageSetup paperSize="9" scale="59" orientation="landscape" r:id="rId3"/>
  <headerFooter alignWithMargins="0">
    <oddFooter>&amp;R&amp;"Arial,Bold"&amp;12&amp;A</oddFooter>
  </headerFooter>
  <tableParts count="1">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sheetPr>
  <dimension ref="A1:I65"/>
  <sheetViews>
    <sheetView view="pageBreakPreview" zoomScaleNormal="100" workbookViewId="0"/>
  </sheetViews>
  <sheetFormatPr defaultRowHeight="12.75"/>
  <cols>
    <col min="1" max="1" width="9.7109375" customWidth="1"/>
    <col min="2" max="2" width="45.7109375" customWidth="1"/>
    <col min="3" max="4" width="15.7109375" style="5" customWidth="1"/>
    <col min="5" max="5" width="57.140625" style="5" customWidth="1"/>
  </cols>
  <sheetData>
    <row r="1" spans="1:9" s="14" customFormat="1" ht="15.75">
      <c r="A1" s="181" t="s">
        <v>330</v>
      </c>
      <c r="B1" s="181"/>
      <c r="C1" s="181"/>
      <c r="D1" s="181"/>
      <c r="E1" s="181"/>
      <c r="F1" s="99"/>
    </row>
    <row r="2" spans="1:9" s="13" customFormat="1" ht="25.5">
      <c r="A2" s="12" t="s">
        <v>80</v>
      </c>
      <c r="B2" s="11" t="s">
        <v>81</v>
      </c>
      <c r="C2" s="12" t="s">
        <v>201</v>
      </c>
      <c r="D2" s="12" t="s">
        <v>203</v>
      </c>
      <c r="E2" s="29" t="s">
        <v>178</v>
      </c>
      <c r="F2" s="26"/>
      <c r="G2" s="26"/>
      <c r="H2" s="26"/>
      <c r="I2" s="26"/>
    </row>
    <row r="3" spans="1:9" ht="15.75" customHeight="1">
      <c r="A3" s="62"/>
      <c r="B3" s="62"/>
      <c r="C3" s="121"/>
      <c r="D3" s="121"/>
      <c r="E3" s="59"/>
    </row>
    <row r="4" spans="1:9" ht="15.75" customHeight="1">
      <c r="A4" s="57"/>
      <c r="B4" s="57"/>
      <c r="C4" s="121"/>
      <c r="D4" s="121"/>
      <c r="E4" s="60"/>
      <c r="F4" s="27"/>
      <c r="G4" s="27"/>
      <c r="H4" s="27"/>
      <c r="I4" s="27"/>
    </row>
    <row r="5" spans="1:9" ht="15.75" customHeight="1">
      <c r="A5" s="57"/>
      <c r="B5" s="57"/>
      <c r="C5" s="121"/>
      <c r="D5" s="121"/>
      <c r="E5" s="60"/>
    </row>
    <row r="6" spans="1:9" ht="15.75" customHeight="1">
      <c r="A6" s="56"/>
      <c r="B6" s="56"/>
      <c r="C6" s="121"/>
      <c r="D6" s="121"/>
      <c r="E6" s="60"/>
    </row>
    <row r="7" spans="1:9" ht="15.75" customHeight="1">
      <c r="A7" s="56"/>
      <c r="B7" s="56"/>
      <c r="C7" s="121"/>
      <c r="D7" s="121"/>
      <c r="E7" s="60"/>
    </row>
    <row r="8" spans="1:9" ht="15.75" customHeight="1">
      <c r="A8" s="56"/>
      <c r="B8" s="56"/>
      <c r="C8" s="121"/>
      <c r="D8" s="121"/>
      <c r="E8" s="60"/>
    </row>
    <row r="9" spans="1:9" ht="15.75" customHeight="1">
      <c r="A9" s="56"/>
      <c r="B9" s="56"/>
      <c r="C9" s="121"/>
      <c r="D9" s="121"/>
      <c r="E9" s="60"/>
    </row>
    <row r="10" spans="1:9" ht="15.75" customHeight="1">
      <c r="A10" s="56"/>
      <c r="B10" s="56"/>
      <c r="C10" s="121"/>
      <c r="D10" s="121"/>
      <c r="E10" s="60"/>
    </row>
    <row r="11" spans="1:9" ht="15.75" customHeight="1">
      <c r="A11" s="56"/>
      <c r="B11" s="56"/>
      <c r="C11" s="121"/>
      <c r="D11" s="121"/>
      <c r="E11" s="60"/>
    </row>
    <row r="12" spans="1:9" ht="15.75" customHeight="1">
      <c r="A12" s="56"/>
      <c r="B12" s="56"/>
      <c r="C12" s="121"/>
      <c r="D12" s="121"/>
      <c r="E12" s="60"/>
    </row>
    <row r="13" spans="1:9" ht="15.75" customHeight="1">
      <c r="A13" s="56"/>
      <c r="B13" s="56"/>
      <c r="C13" s="121"/>
      <c r="D13" s="121"/>
      <c r="E13" s="60"/>
    </row>
    <row r="14" spans="1:9" ht="15.75" customHeight="1">
      <c r="A14" s="56"/>
      <c r="B14" s="56"/>
      <c r="C14" s="121"/>
      <c r="D14" s="121"/>
      <c r="E14" s="60"/>
    </row>
    <row r="15" spans="1:9" ht="15.75" customHeight="1">
      <c r="A15" s="56"/>
      <c r="B15" s="56"/>
      <c r="C15" s="121"/>
      <c r="D15" s="121"/>
      <c r="E15" s="60"/>
    </row>
    <row r="16" spans="1:9" ht="15.75" customHeight="1">
      <c r="A16" s="56"/>
      <c r="B16" s="56"/>
      <c r="C16" s="121"/>
      <c r="D16" s="121"/>
      <c r="E16" s="60"/>
    </row>
    <row r="17" spans="1:5" ht="15.75" customHeight="1">
      <c r="A17" s="56"/>
      <c r="B17" s="56"/>
      <c r="C17" s="121"/>
      <c r="D17" s="121"/>
      <c r="E17" s="60"/>
    </row>
    <row r="18" spans="1:5" ht="15.75" customHeight="1">
      <c r="A18" s="56"/>
      <c r="B18" s="56"/>
      <c r="C18" s="121"/>
      <c r="D18" s="121"/>
      <c r="E18" s="60"/>
    </row>
    <row r="19" spans="1:5" ht="15.75" customHeight="1">
      <c r="A19" s="56"/>
      <c r="B19" s="56"/>
      <c r="C19" s="121"/>
      <c r="D19" s="121"/>
      <c r="E19" s="60"/>
    </row>
    <row r="20" spans="1:5" ht="15.75" customHeight="1">
      <c r="A20" s="56"/>
      <c r="B20" s="56"/>
      <c r="C20" s="121"/>
      <c r="D20" s="121"/>
      <c r="E20" s="60"/>
    </row>
    <row r="21" spans="1:5" ht="15.75" customHeight="1">
      <c r="A21" s="56"/>
      <c r="B21" s="56"/>
      <c r="C21" s="121"/>
      <c r="D21" s="121"/>
      <c r="E21" s="60"/>
    </row>
    <row r="22" spans="1:5" ht="15.75" customHeight="1">
      <c r="A22" s="56"/>
      <c r="B22" s="56"/>
      <c r="C22" s="121"/>
      <c r="D22" s="121"/>
      <c r="E22" s="60"/>
    </row>
    <row r="23" spans="1:5" ht="15.75" customHeight="1">
      <c r="A23" s="56"/>
      <c r="B23" s="56"/>
      <c r="C23" s="121"/>
      <c r="D23" s="121"/>
      <c r="E23" s="60"/>
    </row>
    <row r="24" spans="1:5" ht="15.75" customHeight="1">
      <c r="A24" s="56"/>
      <c r="B24" s="56"/>
      <c r="C24" s="121"/>
      <c r="D24" s="121"/>
      <c r="E24" s="60"/>
    </row>
    <row r="25" spans="1:5" ht="15.75" customHeight="1">
      <c r="A25" s="56"/>
      <c r="B25" s="56"/>
      <c r="C25" s="121"/>
      <c r="D25" s="121"/>
      <c r="E25" s="60"/>
    </row>
    <row r="26" spans="1:5" ht="15.75" customHeight="1">
      <c r="A26" s="56"/>
      <c r="B26" s="56"/>
      <c r="C26" s="121"/>
      <c r="D26" s="121"/>
      <c r="E26" s="60"/>
    </row>
    <row r="27" spans="1:5" ht="15.75" customHeight="1">
      <c r="A27" s="56"/>
      <c r="B27" s="56"/>
      <c r="C27" s="121"/>
      <c r="D27" s="121"/>
      <c r="E27" s="60"/>
    </row>
    <row r="28" spans="1:5" ht="15.75" customHeight="1">
      <c r="A28" s="63"/>
      <c r="B28" s="63"/>
      <c r="C28" s="121"/>
      <c r="D28" s="121"/>
      <c r="E28" s="61"/>
    </row>
    <row r="29" spans="1:5" ht="15.75" customHeight="1">
      <c r="A29" s="56"/>
      <c r="B29" s="56"/>
      <c r="C29" s="121"/>
      <c r="D29" s="121"/>
      <c r="E29" s="60"/>
    </row>
    <row r="30" spans="1:5" ht="15.75" customHeight="1">
      <c r="A30" s="36"/>
      <c r="B30" s="36"/>
      <c r="C30" s="122"/>
      <c r="D30" s="122"/>
      <c r="E30" s="94"/>
    </row>
    <row r="31" spans="1:5" ht="27" customHeight="1">
      <c r="A31" s="114"/>
      <c r="B31" s="114"/>
      <c r="C31" s="115"/>
      <c r="D31" s="115"/>
      <c r="E31" s="116"/>
    </row>
    <row r="32" spans="1:5" ht="12.75" customHeight="1">
      <c r="A32" s="112" t="s">
        <v>154</v>
      </c>
      <c r="B32" s="113"/>
      <c r="C32" s="113"/>
      <c r="D32" s="113"/>
      <c r="E32" s="113"/>
    </row>
    <row r="33" spans="1:9">
      <c r="A33" s="112" t="s">
        <v>142</v>
      </c>
      <c r="B33" s="113"/>
      <c r="C33" s="113"/>
      <c r="D33" s="113"/>
      <c r="E33" s="113"/>
    </row>
    <row r="35" spans="1:9">
      <c r="A35" s="53"/>
    </row>
    <row r="37" spans="1:9">
      <c r="C37" s="28"/>
      <c r="D37" s="28"/>
      <c r="E37" s="28"/>
      <c r="F37" s="27"/>
    </row>
    <row r="47" spans="1:9">
      <c r="D47" s="28"/>
      <c r="E47" s="28"/>
      <c r="G47" s="27"/>
      <c r="H47" s="27"/>
      <c r="I47" s="27"/>
    </row>
    <row r="50" spans="3:9">
      <c r="D50" s="28"/>
      <c r="E50" s="28"/>
      <c r="G50" s="27"/>
      <c r="H50" s="27"/>
      <c r="I50" s="27"/>
    </row>
    <row r="62" spans="3:9">
      <c r="C62" s="28"/>
      <c r="D62" s="28"/>
      <c r="E62" s="28"/>
      <c r="G62" s="27"/>
      <c r="H62" s="27"/>
      <c r="I62" s="27"/>
    </row>
    <row r="65" spans="3:9">
      <c r="C65" s="28"/>
      <c r="D65" s="28"/>
      <c r="E65" s="28"/>
      <c r="G65" s="27"/>
      <c r="H65" s="27"/>
      <c r="I65" s="27"/>
    </row>
  </sheetData>
  <sheetProtection selectLockedCells="1"/>
  <customSheetViews>
    <customSheetView guid="{A2BF9D10-A07A-40F9-90D6-D28A952646B8}" showRuler="0">
      <selection sqref="A1:E1"/>
      <pageMargins left="0.27559055118110237" right="0.27559055118110237" top="0.39370078740157483" bottom="0.39370078740157483" header="0.19685039370078741" footer="0.19685039370078741"/>
      <printOptions horizontalCentered="1"/>
      <pageSetup paperSize="9" scale="95" orientation="landscape" r:id="rId1"/>
      <headerFooter alignWithMargins="0">
        <oddFooter>&amp;R&amp;"Arial,Bold"&amp;12&amp;A</oddFooter>
      </headerFooter>
    </customSheetView>
  </customSheetViews>
  <phoneticPr fontId="0" type="noConversion"/>
  <printOptions horizontalCentered="1"/>
  <pageMargins left="0.27559055118110237" right="0.27559055118110237" top="0.39370078740157483" bottom="0.39370078740157483" header="0.19685039370078741" footer="0.19685039370078741"/>
  <pageSetup paperSize="9" scale="95" orientation="landscape" r:id="rId2"/>
  <headerFooter alignWithMargins="0">
    <oddFooter>&amp;R&amp;"Arial,Bold"&amp;12&amp;A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45"/>
  <sheetViews>
    <sheetView zoomScaleNormal="100" workbookViewId="0">
      <selection sqref="A1:I1"/>
    </sheetView>
  </sheetViews>
  <sheetFormatPr defaultColWidth="9.7109375" defaultRowHeight="12.75"/>
  <cols>
    <col min="1" max="16384" width="9.7109375" style="37"/>
  </cols>
  <sheetData>
    <row r="1" spans="1:10" s="38" customFormat="1" ht="15.95" customHeight="1">
      <c r="A1" s="690" t="s">
        <v>339</v>
      </c>
      <c r="B1" s="690"/>
      <c r="C1" s="690"/>
      <c r="D1" s="690"/>
      <c r="E1" s="690"/>
      <c r="F1" s="690"/>
      <c r="G1" s="690"/>
      <c r="H1" s="690"/>
      <c r="I1" s="690"/>
    </row>
    <row r="2" spans="1:10" ht="15.95" customHeight="1">
      <c r="A2" s="249"/>
      <c r="B2" s="249"/>
      <c r="C2" s="249"/>
      <c r="D2" s="249"/>
      <c r="E2" s="249"/>
      <c r="F2" s="249"/>
      <c r="G2" s="249"/>
      <c r="H2" s="249"/>
      <c r="I2" s="249"/>
      <c r="J2" s="250"/>
    </row>
    <row r="3" spans="1:10" ht="15.95" customHeight="1">
      <c r="A3" s="249"/>
      <c r="B3" s="249"/>
      <c r="C3" s="249"/>
      <c r="D3" s="249"/>
      <c r="E3" s="249"/>
      <c r="F3" s="249"/>
      <c r="G3" s="249"/>
      <c r="H3" s="249"/>
      <c r="I3" s="249"/>
      <c r="J3" s="250"/>
    </row>
    <row r="4" spans="1:10" ht="15.95" customHeight="1">
      <c r="A4" s="249"/>
      <c r="B4" s="249"/>
      <c r="C4" s="249"/>
      <c r="D4" s="249"/>
      <c r="E4" s="249"/>
      <c r="F4" s="249"/>
      <c r="G4" s="249"/>
      <c r="H4" s="249"/>
      <c r="I4" s="249"/>
      <c r="J4" s="250"/>
    </row>
    <row r="5" spans="1:10" ht="15.95" customHeight="1">
      <c r="A5" s="249"/>
      <c r="B5" s="249"/>
      <c r="C5" s="249"/>
      <c r="D5" s="249"/>
      <c r="E5" s="249"/>
      <c r="F5" s="249"/>
      <c r="G5" s="249"/>
      <c r="H5" s="249"/>
      <c r="I5" s="249"/>
      <c r="J5" s="250"/>
    </row>
    <row r="6" spans="1:10" ht="15.95" customHeight="1">
      <c r="A6" s="249"/>
      <c r="B6" s="249"/>
      <c r="C6" s="249"/>
      <c r="D6" s="249"/>
      <c r="E6" s="249"/>
      <c r="F6" s="249"/>
      <c r="G6" s="249"/>
      <c r="H6" s="249"/>
      <c r="I6" s="249"/>
      <c r="J6" s="250"/>
    </row>
    <row r="7" spans="1:10" ht="15.95" customHeight="1">
      <c r="A7" s="249"/>
      <c r="B7" s="249"/>
      <c r="C7" s="249"/>
      <c r="D7" s="249"/>
      <c r="E7" s="249"/>
      <c r="F7" s="249"/>
      <c r="G7" s="249"/>
      <c r="H7" s="249"/>
      <c r="I7" s="249"/>
      <c r="J7" s="250"/>
    </row>
    <row r="8" spans="1:10" ht="15.95" customHeight="1">
      <c r="A8" s="249"/>
      <c r="B8" s="249"/>
      <c r="C8" s="249"/>
      <c r="D8" s="249"/>
      <c r="E8" s="249"/>
      <c r="F8" s="249"/>
      <c r="G8" s="249"/>
      <c r="H8" s="249"/>
      <c r="I8" s="249"/>
      <c r="J8" s="250"/>
    </row>
    <row r="9" spans="1:10" ht="15.95" customHeight="1">
      <c r="A9" s="249"/>
      <c r="B9" s="249"/>
      <c r="C9" s="249"/>
      <c r="D9" s="249"/>
      <c r="E9" s="249"/>
      <c r="F9" s="249"/>
      <c r="G9" s="249"/>
      <c r="H9" s="249"/>
      <c r="I9" s="249"/>
      <c r="J9" s="250"/>
    </row>
    <row r="10" spans="1:10" ht="15.95" customHeight="1">
      <c r="A10" s="249"/>
      <c r="B10" s="249"/>
      <c r="C10" s="249"/>
      <c r="D10" s="249"/>
      <c r="E10" s="249"/>
      <c r="F10" s="249"/>
      <c r="G10" s="249"/>
      <c r="H10" s="249"/>
      <c r="I10" s="249"/>
      <c r="J10" s="250"/>
    </row>
    <row r="11" spans="1:10" ht="15.95" customHeight="1">
      <c r="A11" s="249"/>
      <c r="B11" s="249"/>
      <c r="C11" s="249"/>
      <c r="D11" s="249"/>
      <c r="E11" s="249"/>
      <c r="F11" s="249"/>
      <c r="G11" s="249"/>
      <c r="H11" s="249"/>
      <c r="I11" s="249"/>
      <c r="J11" s="250"/>
    </row>
    <row r="12" spans="1:10" ht="15.95" customHeight="1">
      <c r="A12" s="249"/>
      <c r="B12" s="249"/>
      <c r="C12" s="249"/>
      <c r="D12" s="249"/>
      <c r="E12" s="249"/>
      <c r="F12" s="249"/>
      <c r="G12" s="249"/>
      <c r="H12" s="249"/>
      <c r="I12" s="249"/>
      <c r="J12" s="250"/>
    </row>
    <row r="13" spans="1:10" ht="15.95" customHeight="1">
      <c r="A13" s="249"/>
      <c r="B13" s="249"/>
      <c r="C13" s="249"/>
      <c r="D13" s="249"/>
      <c r="E13" s="249"/>
      <c r="F13" s="249"/>
      <c r="G13" s="249"/>
      <c r="H13" s="249"/>
      <c r="I13" s="249"/>
      <c r="J13" s="250"/>
    </row>
    <row r="14" spans="1:10" ht="15.95" customHeight="1">
      <c r="A14" s="249"/>
      <c r="B14" s="249"/>
      <c r="C14" s="249"/>
      <c r="D14" s="249"/>
      <c r="E14" s="249"/>
      <c r="F14" s="249"/>
      <c r="G14" s="249"/>
      <c r="H14" s="249"/>
      <c r="I14" s="249"/>
      <c r="J14" s="250"/>
    </row>
    <row r="15" spans="1:10" ht="15.95" customHeight="1">
      <c r="A15" s="249"/>
      <c r="B15" s="249"/>
      <c r="C15" s="249"/>
      <c r="D15" s="249"/>
      <c r="E15" s="249"/>
      <c r="F15" s="249"/>
      <c r="G15" s="249"/>
      <c r="H15" s="249"/>
      <c r="I15" s="249"/>
      <c r="J15" s="250"/>
    </row>
    <row r="16" spans="1:10" ht="15.95" customHeight="1">
      <c r="A16" s="249"/>
      <c r="B16" s="249"/>
      <c r="C16" s="249"/>
      <c r="D16" s="249"/>
      <c r="E16" s="249"/>
      <c r="F16" s="249"/>
      <c r="G16" s="249"/>
      <c r="H16" s="249"/>
      <c r="I16" s="249"/>
      <c r="J16" s="250"/>
    </row>
    <row r="17" spans="1:10" ht="15.95" customHeight="1">
      <c r="A17" s="249"/>
      <c r="B17" s="249"/>
      <c r="C17" s="249"/>
      <c r="D17" s="249"/>
      <c r="E17" s="249"/>
      <c r="F17" s="249"/>
      <c r="G17" s="249"/>
      <c r="H17" s="249"/>
      <c r="I17" s="249"/>
      <c r="J17" s="250"/>
    </row>
    <row r="18" spans="1:10" ht="15.95" customHeight="1">
      <c r="A18" s="249"/>
      <c r="B18" s="249"/>
      <c r="C18" s="249"/>
      <c r="D18" s="249"/>
      <c r="E18" s="249"/>
      <c r="F18" s="249"/>
      <c r="G18" s="249"/>
      <c r="H18" s="249"/>
      <c r="I18" s="249"/>
      <c r="J18" s="250"/>
    </row>
    <row r="19" spans="1:10" ht="15.95" customHeight="1">
      <c r="A19" s="249"/>
      <c r="B19" s="249"/>
      <c r="C19" s="249"/>
      <c r="D19" s="249"/>
      <c r="E19" s="249"/>
      <c r="F19" s="249"/>
      <c r="G19" s="249"/>
      <c r="H19" s="249"/>
      <c r="I19" s="249"/>
      <c r="J19" s="250"/>
    </row>
    <row r="20" spans="1:10" ht="15.95" customHeight="1">
      <c r="A20" s="249"/>
      <c r="B20" s="249"/>
      <c r="C20" s="249"/>
      <c r="D20" s="249"/>
      <c r="E20" s="249"/>
      <c r="F20" s="249"/>
      <c r="G20" s="249"/>
      <c r="H20" s="249"/>
      <c r="I20" s="249"/>
      <c r="J20" s="250"/>
    </row>
    <row r="21" spans="1:10" ht="15.95" customHeight="1">
      <c r="A21" s="249"/>
      <c r="B21" s="249"/>
      <c r="C21" s="249"/>
      <c r="D21" s="249"/>
      <c r="E21" s="249"/>
      <c r="F21" s="249"/>
      <c r="G21" s="249"/>
      <c r="H21" s="249"/>
      <c r="I21" s="249"/>
    </row>
    <row r="22" spans="1:10" ht="15.95" customHeight="1">
      <c r="A22" s="249"/>
      <c r="B22" s="249"/>
      <c r="C22" s="249"/>
      <c r="D22" s="249"/>
      <c r="E22" s="249"/>
      <c r="F22" s="249"/>
      <c r="G22" s="249"/>
      <c r="H22" s="249"/>
      <c r="I22" s="249"/>
    </row>
    <row r="23" spans="1:10" ht="15.95" customHeight="1">
      <c r="A23" s="249"/>
      <c r="B23" s="249"/>
      <c r="C23" s="249"/>
      <c r="D23" s="249"/>
      <c r="E23" s="249"/>
      <c r="F23" s="249"/>
      <c r="G23" s="249"/>
      <c r="H23" s="249"/>
      <c r="I23" s="249"/>
    </row>
    <row r="24" spans="1:10" ht="15.95" customHeight="1">
      <c r="A24" s="249"/>
      <c r="B24" s="249"/>
      <c r="C24" s="249"/>
      <c r="D24" s="249"/>
      <c r="E24" s="249"/>
      <c r="F24" s="249"/>
      <c r="G24" s="249"/>
      <c r="H24" s="249"/>
      <c r="I24" s="249"/>
    </row>
    <row r="25" spans="1:10" ht="15.95" customHeight="1">
      <c r="A25" s="249"/>
      <c r="B25" s="249"/>
      <c r="C25" s="249"/>
      <c r="D25" s="249"/>
      <c r="E25" s="249"/>
      <c r="F25" s="249"/>
      <c r="G25" s="249"/>
      <c r="H25" s="249"/>
      <c r="I25" s="249"/>
    </row>
    <row r="26" spans="1:10" ht="15.95" customHeight="1">
      <c r="A26" s="251"/>
      <c r="B26" s="251"/>
      <c r="C26" s="251"/>
      <c r="D26" s="251"/>
      <c r="E26" s="251"/>
      <c r="F26" s="251"/>
      <c r="G26" s="251"/>
      <c r="H26" s="251"/>
      <c r="I26" s="251"/>
    </row>
    <row r="27" spans="1:10" ht="15.95" customHeight="1">
      <c r="A27" s="251"/>
      <c r="B27" s="251"/>
      <c r="C27" s="251"/>
      <c r="D27" s="251"/>
      <c r="E27" s="251"/>
      <c r="F27" s="251"/>
      <c r="G27" s="251"/>
      <c r="H27" s="251"/>
      <c r="I27" s="251"/>
    </row>
    <row r="28" spans="1:10" ht="15.95" customHeight="1">
      <c r="A28" s="251"/>
      <c r="B28" s="251"/>
      <c r="C28" s="251"/>
      <c r="D28" s="251"/>
      <c r="E28" s="251"/>
      <c r="F28" s="251"/>
      <c r="G28" s="251"/>
      <c r="H28" s="251"/>
      <c r="I28" s="251"/>
    </row>
    <row r="29" spans="1:10" ht="15.95" customHeight="1">
      <c r="A29" s="251"/>
      <c r="B29" s="251"/>
      <c r="C29" s="251"/>
      <c r="D29" s="251"/>
      <c r="E29" s="251"/>
      <c r="F29" s="251"/>
      <c r="G29" s="251"/>
      <c r="H29" s="251"/>
      <c r="I29" s="251"/>
    </row>
    <row r="30" spans="1:10" ht="15.95" customHeight="1">
      <c r="A30" s="251"/>
      <c r="B30" s="251"/>
      <c r="C30" s="251"/>
      <c r="D30" s="251"/>
      <c r="E30" s="251"/>
      <c r="F30" s="251"/>
      <c r="G30" s="251"/>
      <c r="H30" s="251"/>
      <c r="I30" s="251"/>
    </row>
    <row r="31" spans="1:10" ht="15.95" customHeight="1">
      <c r="A31" s="251"/>
      <c r="B31" s="251"/>
      <c r="C31" s="251"/>
      <c r="D31" s="251"/>
      <c r="E31" s="251"/>
      <c r="F31" s="251"/>
      <c r="G31" s="251"/>
      <c r="H31" s="251"/>
      <c r="I31" s="251"/>
    </row>
    <row r="32" spans="1:10" ht="15.95" customHeight="1">
      <c r="A32" s="251"/>
      <c r="B32" s="251"/>
      <c r="C32" s="251"/>
      <c r="D32" s="251"/>
      <c r="E32" s="251"/>
      <c r="F32" s="251"/>
      <c r="G32" s="251"/>
      <c r="H32" s="251"/>
      <c r="I32" s="251"/>
    </row>
    <row r="33" spans="1:9" ht="15.95" customHeight="1">
      <c r="A33" s="251"/>
      <c r="B33" s="251"/>
      <c r="C33" s="251"/>
      <c r="D33" s="251"/>
      <c r="E33" s="251"/>
      <c r="F33" s="251"/>
      <c r="G33" s="251"/>
      <c r="H33" s="251"/>
      <c r="I33" s="251"/>
    </row>
    <row r="34" spans="1:9" ht="15.95" customHeight="1">
      <c r="A34" s="251"/>
      <c r="B34" s="251"/>
      <c r="C34" s="251"/>
      <c r="D34" s="251"/>
      <c r="E34" s="251"/>
      <c r="F34" s="251"/>
      <c r="G34" s="251"/>
      <c r="H34" s="251"/>
      <c r="I34" s="251"/>
    </row>
    <row r="35" spans="1:9" ht="15.95" customHeight="1">
      <c r="A35" s="251"/>
      <c r="B35" s="251"/>
      <c r="C35" s="251"/>
      <c r="D35" s="251"/>
      <c r="E35" s="251"/>
      <c r="F35" s="251"/>
      <c r="G35" s="251"/>
      <c r="H35" s="251"/>
      <c r="I35" s="251"/>
    </row>
    <row r="36" spans="1:9" ht="15.95" customHeight="1">
      <c r="A36" s="251"/>
      <c r="B36" s="251"/>
      <c r="C36" s="251"/>
      <c r="D36" s="251"/>
      <c r="E36" s="251"/>
      <c r="F36" s="251"/>
      <c r="G36" s="251"/>
      <c r="H36" s="251"/>
      <c r="I36" s="251"/>
    </row>
    <row r="37" spans="1:9" ht="15.95" customHeight="1">
      <c r="A37" s="251"/>
      <c r="B37" s="251"/>
      <c r="C37" s="251"/>
      <c r="D37" s="251"/>
      <c r="E37" s="251"/>
      <c r="F37" s="251"/>
      <c r="G37" s="251"/>
      <c r="H37" s="251"/>
      <c r="I37" s="251"/>
    </row>
    <row r="38" spans="1:9" ht="15.95" customHeight="1">
      <c r="A38" s="251"/>
      <c r="B38" s="251"/>
      <c r="C38" s="251"/>
      <c r="D38" s="251"/>
      <c r="E38" s="251"/>
      <c r="F38" s="251"/>
      <c r="G38" s="251"/>
      <c r="H38" s="251"/>
      <c r="I38" s="251"/>
    </row>
    <row r="39" spans="1:9" ht="15.95" customHeight="1">
      <c r="A39" s="251"/>
      <c r="B39" s="251"/>
      <c r="C39" s="251"/>
      <c r="D39" s="251"/>
      <c r="E39" s="251"/>
      <c r="F39" s="251"/>
      <c r="G39" s="251"/>
      <c r="H39" s="251"/>
      <c r="I39" s="251"/>
    </row>
    <row r="40" spans="1:9" ht="15.95" customHeight="1">
      <c r="A40" s="251"/>
      <c r="B40" s="251"/>
      <c r="C40" s="251"/>
      <c r="D40" s="251"/>
      <c r="E40" s="251"/>
      <c r="F40" s="251"/>
      <c r="G40" s="251"/>
      <c r="H40" s="251"/>
      <c r="I40" s="251"/>
    </row>
    <row r="41" spans="1:9" ht="15.95" customHeight="1">
      <c r="A41" s="251"/>
      <c r="B41" s="251"/>
      <c r="C41" s="251"/>
      <c r="D41" s="251"/>
      <c r="E41" s="251"/>
      <c r="F41" s="251"/>
      <c r="G41" s="251"/>
      <c r="H41" s="251"/>
      <c r="I41" s="251"/>
    </row>
    <row r="42" spans="1:9" ht="15.95" customHeight="1">
      <c r="A42" s="251"/>
      <c r="B42" s="251"/>
      <c r="C42" s="251"/>
      <c r="D42" s="251"/>
      <c r="E42" s="251"/>
      <c r="F42" s="251"/>
      <c r="G42" s="251"/>
      <c r="H42" s="251"/>
      <c r="I42" s="251"/>
    </row>
    <row r="43" spans="1:9" ht="15.95" customHeight="1">
      <c r="A43" s="251"/>
      <c r="B43" s="251"/>
      <c r="C43" s="251"/>
      <c r="D43" s="251"/>
      <c r="E43" s="251"/>
      <c r="F43" s="251"/>
      <c r="G43" s="251"/>
      <c r="H43" s="251"/>
      <c r="I43" s="251"/>
    </row>
    <row r="44" spans="1:9" ht="15.95" customHeight="1">
      <c r="A44" s="251"/>
      <c r="B44" s="251"/>
      <c r="C44" s="251"/>
      <c r="D44" s="251"/>
      <c r="E44" s="251"/>
      <c r="F44" s="251"/>
      <c r="G44" s="251"/>
      <c r="H44" s="251"/>
      <c r="I44" s="251"/>
    </row>
    <row r="45" spans="1:9" ht="15.95" customHeight="1">
      <c r="A45" s="251"/>
      <c r="B45" s="251"/>
      <c r="C45" s="251"/>
      <c r="D45" s="251"/>
      <c r="E45" s="251"/>
      <c r="F45" s="251"/>
      <c r="G45" s="251"/>
      <c r="H45" s="251"/>
      <c r="I45" s="251"/>
    </row>
  </sheetData>
  <mergeCells count="1">
    <mergeCell ref="A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Cover Sheet</vt:lpstr>
      <vt:lpstr>Check List</vt:lpstr>
      <vt:lpstr>NSCOA Account Definitions</vt:lpstr>
      <vt:lpstr>Receipt &amp; Expenditure</vt:lpstr>
      <vt:lpstr>Capital Expenditure</vt:lpstr>
      <vt:lpstr>Att (A)</vt:lpstr>
      <vt:lpstr>Att (B)</vt:lpstr>
      <vt:lpstr>Att (C)</vt:lpstr>
      <vt:lpstr>Comments</vt:lpstr>
      <vt:lpstr>Import Table</vt:lpstr>
      <vt:lpstr>'Att (A)'!Print_Area</vt:lpstr>
      <vt:lpstr>'Att (B)'!Print_Area</vt:lpstr>
      <vt:lpstr>'Att (C)'!Print_Area</vt:lpstr>
      <vt:lpstr>'Capital Expenditure'!Print_Area</vt:lpstr>
      <vt:lpstr>'Check List'!Print_Area</vt:lpstr>
      <vt:lpstr>'Cover Sheet'!Print_Area</vt:lpstr>
      <vt:lpstr>'Receipt &amp; Expenditure'!Print_Area</vt:lpstr>
      <vt:lpstr>'Capital Expenditure'!Print_Titles</vt:lpstr>
      <vt:lpstr>'NSCOA Account Definitions'!Print_Titles</vt:lpstr>
      <vt:lpstr>'Receipt &amp; Expenditure'!Print_Titles</vt:lpstr>
    </vt:vector>
  </TitlesOfParts>
  <Company>Department of Communities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Social Housing Annual Financial Return</dc:title>
  <dc:creator>Grants and Contract Admin Unit</dc:creator>
  <cp:lastModifiedBy>Bruce Foote</cp:lastModifiedBy>
  <cp:lastPrinted>2016-09-08T23:23:29Z</cp:lastPrinted>
  <dcterms:created xsi:type="dcterms:W3CDTF">2002-05-20T06:30:39Z</dcterms:created>
  <dcterms:modified xsi:type="dcterms:W3CDTF">2017-06-29T05:14:49Z</dcterms:modified>
</cp:coreProperties>
</file>